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odar\Desktop\Marina\Budget\"/>
    </mc:Choice>
  </mc:AlternateContent>
  <xr:revisionPtr revIDLastSave="0" documentId="8_{91885D9E-7875-4710-A63C-5943FC35A7E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B1" sheetId="5" state="hidden" r:id="rId1"/>
    <sheet name="LB 20" sheetId="2" r:id="rId2"/>
    <sheet name="LB 31" sheetId="3" r:id="rId3"/>
    <sheet name="LB 50" sheetId="4" r:id="rId4"/>
  </sheets>
  <externalReferences>
    <externalReference r:id="rId5"/>
  </externalReferences>
  <definedNames>
    <definedName name="_xlnm.Database">#REF!</definedName>
    <definedName name="_xlnm.Print_Area" localSheetId="1">'LB 20'!$A$1:$J$43</definedName>
    <definedName name="_xlnm.Print_Area" localSheetId="2">'LB 31'!$A$1:$K$42</definedName>
    <definedName name="_xlnm.Print_Area" localSheetId="0">'LB1'!$A$1:$E$45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  <c r="I40" i="2"/>
  <c r="I40" i="3"/>
  <c r="H40" i="2"/>
  <c r="D26" i="5"/>
  <c r="C26" i="5"/>
  <c r="E25" i="5"/>
  <c r="E26" i="5" s="1"/>
  <c r="D25" i="5"/>
  <c r="C25" i="5"/>
  <c r="D24" i="5"/>
  <c r="C24" i="5"/>
  <c r="E22" i="5"/>
  <c r="D22" i="5"/>
  <c r="C22" i="5"/>
  <c r="E21" i="5"/>
  <c r="D21" i="5"/>
  <c r="C21" i="5"/>
  <c r="E20" i="5"/>
  <c r="D20" i="5"/>
  <c r="C20" i="5"/>
  <c r="C17" i="5"/>
  <c r="E16" i="5"/>
  <c r="D16" i="5"/>
  <c r="C16" i="5"/>
  <c r="E15" i="5"/>
  <c r="D15" i="5"/>
  <c r="C15" i="5"/>
  <c r="E14" i="5"/>
  <c r="E17" i="5" s="1"/>
  <c r="D14" i="5"/>
  <c r="D17" i="5" s="1"/>
  <c r="C14" i="5"/>
  <c r="E13" i="5"/>
  <c r="D13" i="5"/>
  <c r="C13" i="5"/>
  <c r="E12" i="5"/>
  <c r="D12" i="5"/>
  <c r="C12" i="5"/>
  <c r="A11" i="5"/>
  <c r="G39" i="2" l="1"/>
  <c r="C44" i="3" l="1"/>
  <c r="I41" i="3"/>
  <c r="C13" i="2"/>
  <c r="C18" i="3"/>
  <c r="C29" i="3"/>
  <c r="C21" i="3"/>
  <c r="C14" i="3"/>
  <c r="C11" i="3"/>
  <c r="D45" i="3" l="1"/>
  <c r="D43" i="3"/>
  <c r="L11" i="3"/>
  <c r="L14" i="3"/>
  <c r="L33" i="3"/>
  <c r="L36" i="3"/>
  <c r="L42" i="2"/>
  <c r="L32" i="2"/>
  <c r="H44" i="3" l="1"/>
  <c r="B39" i="2" l="1"/>
  <c r="I39" i="2" l="1"/>
  <c r="D39" i="2"/>
  <c r="B41" i="3" l="1"/>
  <c r="C39" i="2"/>
  <c r="C42" i="2" s="1"/>
  <c r="O34" i="4"/>
  <c r="O33" i="4"/>
  <c r="O32" i="4"/>
  <c r="P29" i="4"/>
  <c r="O29" i="4"/>
  <c r="O28" i="4"/>
  <c r="O27" i="4"/>
  <c r="L26" i="4"/>
  <c r="L25" i="4"/>
  <c r="L24" i="4"/>
  <c r="L23" i="4"/>
  <c r="I42" i="2" l="1"/>
  <c r="J41" i="3" s="1"/>
  <c r="H39" i="2"/>
  <c r="H42" i="2" s="1"/>
  <c r="G42" i="2"/>
  <c r="C40" i="3" s="1"/>
  <c r="D42" i="2"/>
  <c r="B42" i="2"/>
  <c r="D40" i="3" l="1"/>
  <c r="D41" i="3" s="1"/>
  <c r="D1048576" i="3" s="1"/>
  <c r="D44" i="2"/>
  <c r="C41" i="3"/>
  <c r="H40" i="3"/>
  <c r="H41" i="3" l="1"/>
</calcChain>
</file>

<file path=xl/sharedStrings.xml><?xml version="1.0" encoding="utf-8"?>
<sst xmlns="http://schemas.openxmlformats.org/spreadsheetml/2006/main" count="282" uniqueCount="202">
  <si>
    <t>Adopted Budget</t>
  </si>
  <si>
    <t>Capital Outlay</t>
  </si>
  <si>
    <t>Personnel Services</t>
  </si>
  <si>
    <t>FORM</t>
  </si>
  <si>
    <t>LB-20</t>
  </si>
  <si>
    <t xml:space="preserve"> </t>
  </si>
  <si>
    <t>GENERAL FUND</t>
  </si>
  <si>
    <t>Historical Data</t>
  </si>
  <si>
    <r>
      <t>RESOURCE DESCRIPTION</t>
    </r>
    <r>
      <rPr>
        <sz val="12"/>
        <rFont val="Calibri"/>
        <family val="2"/>
      </rPr>
      <t xml:space="preserve">
</t>
    </r>
  </si>
  <si>
    <t>Actual</t>
  </si>
  <si>
    <t>Proposed By
Budget Officer</t>
  </si>
  <si>
    <t>Approved By
Budget Committee</t>
  </si>
  <si>
    <t>Adopted By
Governing Body</t>
  </si>
  <si>
    <t>Interest</t>
  </si>
  <si>
    <t xml:space="preserve"> OTHER RESOURCES</t>
  </si>
  <si>
    <t>Rental Income</t>
  </si>
  <si>
    <t>Miscellaneous Grants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</si>
  <si>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</si>
  <si>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</si>
  <si>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</si>
  <si>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</si>
  <si>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</si>
  <si>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DETAILED REQUIREMENTS</t>
  </si>
  <si>
    <t>LB-31</t>
  </si>
  <si>
    <t>REQUIREMENTS FOR:                                            Irrigon Community Park &amp; Recreation Maintenance District</t>
  </si>
  <si>
    <t>Second Preceding</t>
  </si>
  <si>
    <t>First Preceding</t>
  </si>
  <si>
    <t>This Year</t>
  </si>
  <si>
    <t>Proposed by</t>
  </si>
  <si>
    <t>Approved by</t>
  </si>
  <si>
    <t>Adopted by</t>
  </si>
  <si>
    <t>Budget Officer</t>
  </si>
  <si>
    <t>Budget Committee</t>
  </si>
  <si>
    <t>Governing Body</t>
  </si>
  <si>
    <t>Object Classification</t>
  </si>
  <si>
    <t>Detail</t>
  </si>
  <si>
    <t>SALARIES/WAGES</t>
  </si>
  <si>
    <t>PAYROLL TAXES/SAIF</t>
  </si>
  <si>
    <t>Material &amp; Services</t>
  </si>
  <si>
    <t>OFFICE/PHONE/PUBLIC RELATIONS</t>
  </si>
  <si>
    <t>UTILITIES</t>
  </si>
  <si>
    <t>JANITORIAL SUPPLIES/SMALL TOOLS</t>
  </si>
  <si>
    <t>GROUNDS/EQUIPMENT MAINTENANCE</t>
  </si>
  <si>
    <t>RECREATION PROGRAMS</t>
  </si>
  <si>
    <t>INSURANCE &amp; BOND</t>
  </si>
  <si>
    <t>MARINA EXPENSES</t>
  </si>
  <si>
    <t>KEY DEPOSIT/RENTAL REFUNDS</t>
  </si>
  <si>
    <t>GRANT PROJECTS</t>
  </si>
  <si>
    <t>Contingency</t>
  </si>
  <si>
    <t>Total Full Time Equivalent (FTE)*</t>
  </si>
  <si>
    <t>Ending balance (prior years)</t>
  </si>
  <si>
    <t>UNAPPROPRIATED ENDING FUND BALANCE</t>
  </si>
  <si>
    <t xml:space="preserve"> TOTAL REQUIREMENTS</t>
  </si>
  <si>
    <t>150-504-031  (Rev 10-16)</t>
  </si>
  <si>
    <t>Miscellaneous Income</t>
  </si>
  <si>
    <t>2022-2023</t>
  </si>
  <si>
    <t>Available cash on hand (cash basis)</t>
  </si>
  <si>
    <t>Material &amp; Services *</t>
  </si>
  <si>
    <t>MARINA DOCK IMPROVEMENTS</t>
  </si>
  <si>
    <t>Notice of Property Tax and Certification of Intent to Impose a Tax, Fee, Assessment or Charge on Property</t>
  </si>
  <si>
    <t>FORM OR-LB-50</t>
  </si>
  <si>
    <t>To assessor of Morrow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</si>
  <si>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</si>
  <si>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</si>
  <si>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</si>
  <si>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</si>
  <si>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</si>
  <si>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Irrigon Community Park &amp; Rec District</t>
  </si>
  <si>
    <t>has the responsibility and authority to place the following property tax, fee, charge or assessment</t>
  </si>
  <si>
    <t>District Name</t>
  </si>
  <si>
    <t>on the tax roll of</t>
  </si>
  <si>
    <t>Morrow</t>
  </si>
  <si>
    <t>County.  The property tax, fee, charge or assessment is categorized as stated by this form.</t>
  </si>
  <si>
    <t>County Name</t>
  </si>
  <si>
    <t>PO Box 438</t>
  </si>
  <si>
    <t>Irrigon</t>
  </si>
  <si>
    <t>OR</t>
  </si>
  <si>
    <t>97844</t>
  </si>
  <si>
    <t>Mailing Address of District</t>
  </si>
  <si>
    <t>City</t>
  </si>
  <si>
    <t>State</t>
  </si>
  <si>
    <t>ZIP code</t>
  </si>
  <si>
    <t>Date</t>
  </si>
  <si>
    <t>Burrel L Cooley</t>
  </si>
  <si>
    <t>Chair</t>
  </si>
  <si>
    <t>541-980-1156</t>
  </si>
  <si>
    <t>irrigonparkdistrict@gmail.com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</si>
  <si>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</si>
  <si>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</si>
  <si>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</si>
  <si>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</si>
  <si>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</si>
  <si>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</si>
  <si>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</si>
  <si>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</si>
  <si>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</si>
  <si>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</si>
  <si>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</si>
  <si>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0"/>
        <rFont val="MS Sans Serif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</si>
  <si>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</si>
  <si>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</si>
  <si>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</si>
  <si>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</si>
  <si>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</si>
  <si>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</si>
  <si>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</si>
  <si>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</si>
  <si>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</si>
  <si>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</si>
  <si>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</si>
  <si>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</si>
  <si>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</si>
  <si>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</si>
  <si>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</si>
  <si>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</si>
  <si>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</si>
  <si>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</si>
  <si>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</si>
  <si>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</si>
  <si>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</si>
  <si>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</si>
  <si>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0"/>
        <rFont val="MS Sans Serif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</si>
  <si>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</si>
  <si>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</si>
  <si>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</si>
  <si>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</si>
  <si>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</si>
  <si>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CHARGES*</t>
  </si>
  <si>
    <t>Description</t>
  </si>
  <si>
    <t>ORS Authority**</t>
  </si>
  <si>
    <t>Subject to General Government Limitation</t>
  </si>
  <si>
    <t>Excluded from Measure 5 Limitation</t>
  </si>
  <si>
    <t>*If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</si>
  <si>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</si>
  <si>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</si>
  <si>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t>**The ORS authority for putting these assessments on the roll must be completed if you have an entry in Part IV.</t>
  </si>
  <si>
    <t>150-504-050 (Rev. 11-19-21)</t>
  </si>
  <si>
    <t>(see the back for worksheet for lines 5a, 5b, and 5c)</t>
  </si>
  <si>
    <t>File with your assessor no later than JULY 15, unless granted an extension in writing.</t>
  </si>
  <si>
    <t>Year 2022-2023</t>
  </si>
  <si>
    <t>2023-2024</t>
  </si>
  <si>
    <t>Amazon Grants</t>
  </si>
  <si>
    <t>Previously Levied Taxes</t>
  </si>
  <si>
    <t xml:space="preserve">       </t>
  </si>
  <si>
    <r>
      <t>I</t>
    </r>
    <r>
      <rPr>
        <b/>
        <sz val="8"/>
        <rFont val="Calibri"/>
        <family val="2"/>
      </rPr>
      <t>RRIGON COMMUNITY PARK &amp; RECREATION DISTRICT</t>
    </r>
  </si>
  <si>
    <t>MCURD</t>
  </si>
  <si>
    <t>PARK IMPROVEMENTS</t>
  </si>
  <si>
    <t>PICKLEBALL COURTS</t>
  </si>
  <si>
    <t>Year 2023-2024</t>
  </si>
  <si>
    <t>Dog Park</t>
  </si>
  <si>
    <t>Playground Equipment</t>
  </si>
  <si>
    <t>Hertitage Trail</t>
  </si>
  <si>
    <t>Youth Sports</t>
  </si>
  <si>
    <t>State Grants -OS Parks -  Heritage, Dog Park</t>
  </si>
  <si>
    <t>M.A.G. Funds - Biannual</t>
  </si>
  <si>
    <t>Event Gazebo</t>
  </si>
  <si>
    <t>Year 2024-2025</t>
  </si>
  <si>
    <t>Budget for Next Year 2025 - 2026</t>
  </si>
  <si>
    <t>Adopted Budget
This Year
Year 2024-2025</t>
  </si>
  <si>
    <t>AUDIT/DUES/ELECTION/ADS/LEGAL/FEES</t>
  </si>
  <si>
    <t>2025-2026</t>
  </si>
  <si>
    <t xml:space="preserve"> Budget for Next Year 2025-2026</t>
  </si>
  <si>
    <t>MC Educational Grant</t>
  </si>
  <si>
    <t>CREZ II Grant</t>
  </si>
  <si>
    <t>CREZ I Grant</t>
  </si>
  <si>
    <t xml:space="preserve">PARK  EQUIPMENT </t>
  </si>
  <si>
    <t xml:space="preserve">FORM LB-1 </t>
  </si>
  <si>
    <t xml:space="preserve">                         NOTICE OF BUDGET HEARING               </t>
  </si>
  <si>
    <t>Contact: Burrel Cooley, Chairman</t>
  </si>
  <si>
    <t>Telephone: 541-561-6459</t>
  </si>
  <si>
    <t xml:space="preserve">                  Email: irrigonparkdistrict@gmail.com</t>
  </si>
  <si>
    <t>FINANCIAL SUMMARY - RESOURCES</t>
  </si>
  <si>
    <t>TOTAL OF ALL FUNDS</t>
  </si>
  <si>
    <t>Actual Amount</t>
  </si>
  <si>
    <t>Proposed Budget</t>
  </si>
  <si>
    <t>2024-2025</t>
  </si>
  <si>
    <t>Beginning Fund Balance/Net Working Capital</t>
  </si>
  <si>
    <t>Fees, Licenses, Permits, Fines, Assessments &amp; Other Service Charges</t>
  </si>
  <si>
    <t>Federal, State and all Other Grants, Gifts, Allocations &amp; Donations</t>
  </si>
  <si>
    <t>All Other Resources Except Current Year Property Taxes</t>
  </si>
  <si>
    <t>Current Year Property Taxes Estimated to be Received</t>
  </si>
  <si>
    <r>
      <t xml:space="preserve">     Total Resources</t>
    </r>
    <r>
      <rPr>
        <sz val="12"/>
        <rFont val="Calibri"/>
        <family val="2"/>
      </rPr>
      <t xml:space="preserve"> </t>
    </r>
  </si>
  <si>
    <t>FINANCIAL SUMMARY - REQUIREMENTS BY OBJECT CLASSIFICATION</t>
  </si>
  <si>
    <t>Materials and Services</t>
  </si>
  <si>
    <t>Debt Service</t>
  </si>
  <si>
    <t>Contingencies</t>
  </si>
  <si>
    <t>Unappropriated ending balance/reserved for future expenditures</t>
  </si>
  <si>
    <r>
      <t xml:space="preserve">     </t>
    </r>
    <r>
      <rPr>
        <b/>
        <sz val="12"/>
        <rFont val="Calibri"/>
        <family val="2"/>
      </rPr>
      <t>Total Requirements</t>
    </r>
  </si>
  <si>
    <t>FINANCIAL SUMMARY - REQUIREMENTS AND FULL-TIME EQUIVALENT EMPLOYEES (FTE)</t>
  </si>
  <si>
    <t>FTE by Organizational Unit or Program</t>
  </si>
  <si>
    <t>District FTE</t>
  </si>
  <si>
    <r>
      <t xml:space="preserve">           </t>
    </r>
    <r>
      <rPr>
        <b/>
        <sz val="12"/>
        <rFont val="Calibri"/>
        <family val="2"/>
      </rPr>
      <t>Total FTE</t>
    </r>
  </si>
  <si>
    <t>STATEMENT OF CHANGES IN ACTIVITIES and SOURCES OF FINANCING</t>
  </si>
  <si>
    <t xml:space="preserve">  </t>
  </si>
  <si>
    <t>PROPERTY TAX LEVIES</t>
  </si>
  <si>
    <t>Rate</t>
  </si>
  <si>
    <t xml:space="preserve"> Permanent Rate Levy  (rate limit $ 0.4061 per $1,000)</t>
  </si>
  <si>
    <t>STATEMENT OF INDEBTEDNESS</t>
  </si>
  <si>
    <t>LONG TERM DEBT</t>
  </si>
  <si>
    <t>Estimated Debt Outstanding on July 1</t>
  </si>
  <si>
    <t>Est. Debt Auth., but not incurred on July 1</t>
  </si>
  <si>
    <t xml:space="preserve">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</si>
</sst>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_)"/>
    <numFmt numFmtId="166" formatCode="_(* #,##0_);_(* \(#,##0\);_(* &quot;-&quot;??_);_(@_)"/>
    <numFmt numFmtId="167" formatCode="0.0000"/>
    <numFmt numFmtId="168" formatCode="&quot;$&quot;#,##0.0000_);[Red]\(&quot;$&quot;#,##0.0000\)"/>
  </numFmts>
  <fonts count="35" x14ac:knownFonts="1">
    <font>
      <sz val="10"/>
      <name val="MS Sans Serif"/>
    </font>
    <font>
      <sz val="10"/>
      <name val="MS Sans Serif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theme="10"/>
      <name val="MS Sans Serif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.5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68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1" fillId="0" borderId="0" xfId="0" applyFont="1"/>
    <xf numFmtId="0" fontId="7" fillId="0" borderId="2" xfId="0" applyFont="1" applyBorder="1" applyAlignment="1">
      <alignment horizontal="center"/>
    </xf>
    <xf numFmtId="164" fontId="5" fillId="0" borderId="2" xfId="2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 readingOrder="1"/>
    </xf>
    <xf numFmtId="0" fontId="9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4" fontId="5" fillId="0" borderId="2" xfId="2" applyNumberFormat="1" applyFont="1" applyFill="1" applyBorder="1" applyAlignment="1">
      <alignment horizontal="center"/>
    </xf>
    <xf numFmtId="164" fontId="5" fillId="2" borderId="2" xfId="2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2" borderId="3" xfId="2" applyNumberFormat="1" applyFont="1" applyFill="1" applyBorder="1" applyAlignment="1">
      <alignment horizontal="center"/>
    </xf>
    <xf numFmtId="0" fontId="7" fillId="0" borderId="3" xfId="0" applyFont="1" applyBorder="1"/>
    <xf numFmtId="0" fontId="12" fillId="0" borderId="20" xfId="0" applyFont="1" applyBorder="1" applyAlignment="1">
      <alignment horizontal="center"/>
    </xf>
    <xf numFmtId="164" fontId="9" fillId="0" borderId="21" xfId="2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9" fillId="0" borderId="21" xfId="0" applyFont="1" applyBorder="1"/>
    <xf numFmtId="0" fontId="12" fillId="0" borderId="22" xfId="0" applyFont="1" applyBorder="1" applyAlignment="1">
      <alignment horizontal="center"/>
    </xf>
    <xf numFmtId="0" fontId="11" fillId="0" borderId="12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64" fontId="7" fillId="0" borderId="2" xfId="2" applyNumberFormat="1" applyFont="1" applyBorder="1"/>
    <xf numFmtId="0" fontId="17" fillId="0" borderId="2" xfId="0" applyFont="1" applyBorder="1" applyAlignment="1">
      <alignment horizontal="center"/>
    </xf>
    <xf numFmtId="164" fontId="7" fillId="0" borderId="3" xfId="2" applyNumberFormat="1" applyFont="1" applyBorder="1"/>
    <xf numFmtId="0" fontId="11" fillId="0" borderId="6" xfId="0" applyFont="1" applyBorder="1"/>
    <xf numFmtId="0" fontId="11" fillId="0" borderId="4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2" xfId="2" applyNumberFormat="1" applyFont="1" applyFill="1" applyBorder="1"/>
    <xf numFmtId="164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164" fontId="7" fillId="3" borderId="2" xfId="2" applyNumberFormat="1" applyFont="1" applyFill="1" applyBorder="1"/>
    <xf numFmtId="0" fontId="7" fillId="3" borderId="2" xfId="0" applyFont="1" applyFill="1" applyBorder="1"/>
    <xf numFmtId="0" fontId="12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1" xfId="2" applyNumberFormat="1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2" fillId="0" borderId="0" xfId="0" applyFont="1"/>
    <xf numFmtId="0" fontId="7" fillId="0" borderId="12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9" fillId="0" borderId="0" xfId="0" applyFont="1"/>
    <xf numFmtId="164" fontId="5" fillId="0" borderId="0" xfId="0" applyNumberFormat="1" applyFont="1"/>
    <xf numFmtId="164" fontId="7" fillId="0" borderId="3" xfId="0" applyNumberFormat="1" applyFont="1" applyBorder="1"/>
    <xf numFmtId="0" fontId="7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1" fillId="0" borderId="0" xfId="0" applyFont="1" applyAlignment="1">
      <alignment vertical="top"/>
    </xf>
    <xf numFmtId="0" fontId="19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4" xfId="0" applyBorder="1"/>
    <xf numFmtId="0" fontId="23" fillId="0" borderId="0" xfId="0" applyFont="1"/>
    <xf numFmtId="0" fontId="24" fillId="0" borderId="0" xfId="0" applyFont="1"/>
    <xf numFmtId="0" fontId="26" fillId="0" borderId="0" xfId="0" applyFont="1" applyAlignment="1">
      <alignment vertical="top"/>
    </xf>
    <xf numFmtId="0" fontId="24" fillId="0" borderId="0" xfId="0" applyFont="1" applyAlignment="1">
      <alignment horizontal="centerContinuous" vertical="top"/>
    </xf>
    <xf numFmtId="0" fontId="26" fillId="0" borderId="0" xfId="0" applyFont="1" applyAlignment="1">
      <alignment horizontal="centerContinuous"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7" fillId="0" borderId="0" xfId="0" applyFont="1"/>
    <xf numFmtId="49" fontId="25" fillId="0" borderId="0" xfId="0" applyNumberFormat="1" applyFont="1" applyAlignment="1">
      <alignment horizontal="centerContinuous"/>
    </xf>
    <xf numFmtId="49" fontId="27" fillId="0" borderId="0" xfId="0" applyNumberFormat="1" applyFont="1" applyAlignment="1">
      <alignment horizontal="centerContinuous"/>
    </xf>
    <xf numFmtId="0" fontId="28" fillId="0" borderId="0" xfId="0" applyFont="1" applyAlignment="1">
      <alignment vertical="top"/>
    </xf>
    <xf numFmtId="0" fontId="28" fillId="0" borderId="1" xfId="0" applyFont="1" applyBorder="1" applyAlignment="1">
      <alignment horizontal="centerContinuous" vertical="top"/>
    </xf>
    <xf numFmtId="0" fontId="28" fillId="0" borderId="1" xfId="0" applyFont="1" applyBorder="1" applyAlignment="1">
      <alignment vertical="top"/>
    </xf>
    <xf numFmtId="0" fontId="27" fillId="0" borderId="0" xfId="0" applyFont="1" applyAlignment="1">
      <alignment horizontal="centerContinuous"/>
    </xf>
    <xf numFmtId="0" fontId="28" fillId="0" borderId="24" xfId="0" applyFont="1" applyBorder="1" applyAlignment="1">
      <alignment horizontal="centerContinuous" vertical="top"/>
    </xf>
    <xf numFmtId="0" fontId="28" fillId="0" borderId="24" xfId="0" applyFont="1" applyBorder="1" applyAlignment="1">
      <alignment vertical="top"/>
    </xf>
    <xf numFmtId="0" fontId="28" fillId="0" borderId="25" xfId="0" applyFont="1" applyBorder="1" applyAlignment="1">
      <alignment horizontal="centerContinuous" vertical="top"/>
    </xf>
    <xf numFmtId="0" fontId="28" fillId="0" borderId="0" xfId="0" applyFont="1" applyAlignment="1">
      <alignment horizontal="centerContinuous" vertical="top"/>
    </xf>
    <xf numFmtId="0" fontId="28" fillId="0" borderId="0" xfId="0" applyFont="1" applyAlignment="1">
      <alignment horizontal="center" vertical="top"/>
    </xf>
    <xf numFmtId="0" fontId="28" fillId="0" borderId="0" xfId="0" applyFont="1"/>
    <xf numFmtId="0" fontId="23" fillId="0" borderId="0" xfId="0" applyFont="1" applyAlignment="1">
      <alignment horizontal="left" indent="1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/>
    </xf>
    <xf numFmtId="0" fontId="23" fillId="0" borderId="24" xfId="0" applyFont="1" applyBorder="1"/>
    <xf numFmtId="0" fontId="23" fillId="0" borderId="24" xfId="0" applyFont="1" applyBorder="1" applyAlignment="1">
      <alignment horizontal="left" vertical="top" indent="3"/>
    </xf>
    <xf numFmtId="0" fontId="28" fillId="0" borderId="24" xfId="0" applyFont="1" applyBorder="1" applyAlignment="1">
      <alignment horizontal="center" vertical="top"/>
    </xf>
    <xf numFmtId="165" fontId="24" fillId="0" borderId="0" xfId="0" applyNumberFormat="1" applyFont="1"/>
    <xf numFmtId="166" fontId="23" fillId="0" borderId="0" xfId="1" applyNumberFormat="1" applyFont="1" applyBorder="1"/>
    <xf numFmtId="0" fontId="0" fillId="0" borderId="24" xfId="0" applyBorder="1" applyAlignment="1">
      <alignment horizontal="right"/>
    </xf>
    <xf numFmtId="0" fontId="23" fillId="0" borderId="0" xfId="0" applyFont="1" applyAlignment="1">
      <alignment horizontal="right"/>
    </xf>
    <xf numFmtId="166" fontId="23" fillId="0" borderId="7" xfId="1" quotePrefix="1" applyNumberFormat="1" applyFont="1" applyBorder="1" applyAlignment="1">
      <alignment horizontal="right"/>
    </xf>
    <xf numFmtId="0" fontId="26" fillId="0" borderId="0" xfId="0" applyFont="1"/>
    <xf numFmtId="0" fontId="0" fillId="0" borderId="0" xfId="0" applyAlignment="1">
      <alignment horizontal="centerContinuous" vertical="top"/>
    </xf>
    <xf numFmtId="0" fontId="23" fillId="0" borderId="0" xfId="0" applyFont="1" applyAlignment="1">
      <alignment horizontal="left"/>
    </xf>
    <xf numFmtId="0" fontId="24" fillId="0" borderId="5" xfId="0" applyFont="1" applyBorder="1" applyAlignment="1">
      <alignment horizontal="centerContinuous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horizontal="centerContinuous" vertical="center"/>
    </xf>
    <xf numFmtId="0" fontId="29" fillId="0" borderId="0" xfId="0" applyFont="1"/>
    <xf numFmtId="49" fontId="29" fillId="0" borderId="2" xfId="0" applyNumberFormat="1" applyFont="1" applyBorder="1" applyAlignment="1">
      <alignment horizontal="centerContinuous"/>
    </xf>
    <xf numFmtId="49" fontId="29" fillId="0" borderId="27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"/>
    </xf>
    <xf numFmtId="49" fontId="29" fillId="0" borderId="25" xfId="0" applyNumberFormat="1" applyFont="1" applyBorder="1" applyAlignment="1">
      <alignment horizontal="centerContinuous"/>
    </xf>
    <xf numFmtId="0" fontId="29" fillId="0" borderId="25" xfId="0" applyFont="1" applyBorder="1" applyAlignment="1">
      <alignment horizontal="center"/>
    </xf>
    <xf numFmtId="0" fontId="27" fillId="0" borderId="17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49" fontId="25" fillId="0" borderId="0" xfId="0" applyNumberFormat="1" applyFont="1"/>
    <xf numFmtId="49" fontId="32" fillId="0" borderId="0" xfId="0" applyNumberFormat="1" applyFont="1"/>
    <xf numFmtId="0" fontId="25" fillId="0" borderId="24" xfId="0" applyFont="1" applyBorder="1"/>
    <xf numFmtId="0" fontId="24" fillId="0" borderId="24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4" xfId="0" applyFont="1" applyBorder="1" applyAlignment="1">
      <alignment horizontal="centerContinuous"/>
    </xf>
    <xf numFmtId="0" fontId="28" fillId="0" borderId="0" xfId="0" applyFont="1" applyAlignment="1">
      <alignment vertical="center"/>
    </xf>
    <xf numFmtId="0" fontId="25" fillId="0" borderId="0" xfId="0" applyFont="1" applyAlignment="1">
      <alignment horizontal="left" indent="3"/>
    </xf>
    <xf numFmtId="164" fontId="7" fillId="0" borderId="0" xfId="0" applyNumberFormat="1" applyFont="1" applyAlignment="1">
      <alignment horizontal="center" wrapText="1"/>
    </xf>
    <xf numFmtId="164" fontId="9" fillId="0" borderId="2" xfId="2" applyNumberFormat="1" applyFont="1" applyBorder="1"/>
    <xf numFmtId="0" fontId="6" fillId="0" borderId="0" xfId="0" applyFont="1"/>
    <xf numFmtId="164" fontId="6" fillId="0" borderId="2" xfId="2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8" fontId="5" fillId="0" borderId="0" xfId="2" applyFont="1"/>
    <xf numFmtId="8" fontId="11" fillId="0" borderId="0" xfId="2" applyFont="1"/>
    <xf numFmtId="44" fontId="7" fillId="0" borderId="2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38" fontId="4" fillId="0" borderId="0" xfId="1" applyNumberFormat="1" applyFont="1"/>
    <xf numFmtId="0" fontId="4" fillId="0" borderId="28" xfId="0" applyFont="1" applyBorder="1"/>
    <xf numFmtId="0" fontId="4" fillId="0" borderId="12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13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38" fontId="4" fillId="0" borderId="0" xfId="1" applyNumberFormat="1" applyFont="1" applyAlignment="1">
      <alignment horizontal="left"/>
    </xf>
    <xf numFmtId="37" fontId="4" fillId="0" borderId="38" xfId="0" applyNumberFormat="1" applyFont="1" applyBorder="1" applyAlignment="1">
      <alignment horizontal="center"/>
    </xf>
    <xf numFmtId="37" fontId="4" fillId="0" borderId="39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37" fontId="4" fillId="0" borderId="2" xfId="0" applyNumberFormat="1" applyFont="1" applyBorder="1"/>
    <xf numFmtId="37" fontId="4" fillId="0" borderId="44" xfId="0" applyNumberFormat="1" applyFont="1" applyBorder="1"/>
    <xf numFmtId="37" fontId="4" fillId="0" borderId="3" xfId="0" applyNumberFormat="1" applyFont="1" applyBorder="1"/>
    <xf numFmtId="37" fontId="4" fillId="0" borderId="48" xfId="0" applyNumberFormat="1" applyFont="1" applyBorder="1"/>
    <xf numFmtId="37" fontId="4" fillId="0" borderId="49" xfId="0" applyNumberFormat="1" applyFont="1" applyBorder="1"/>
    <xf numFmtId="6" fontId="3" fillId="0" borderId="52" xfId="2" applyNumberFormat="1" applyFont="1" applyBorder="1" applyAlignment="1" applyProtection="1"/>
    <xf numFmtId="6" fontId="3" fillId="0" borderId="51" xfId="2" applyNumberFormat="1" applyFont="1" applyBorder="1" applyAlignment="1" applyProtection="1"/>
    <xf numFmtId="6" fontId="3" fillId="0" borderId="53" xfId="2" applyNumberFormat="1" applyFont="1" applyBorder="1" applyAlignment="1" applyProtection="1"/>
    <xf numFmtId="37" fontId="4" fillId="0" borderId="0" xfId="0" applyNumberFormat="1" applyFont="1"/>
    <xf numFmtId="38" fontId="4" fillId="0" borderId="2" xfId="1" applyNumberFormat="1" applyFont="1" applyBorder="1" applyAlignment="1">
      <alignment horizontal="right"/>
    </xf>
    <xf numFmtId="38" fontId="4" fillId="0" borderId="2" xfId="0" applyNumberFormat="1" applyFont="1" applyBorder="1" applyAlignment="1">
      <alignment horizontal="right"/>
    </xf>
    <xf numFmtId="38" fontId="4" fillId="0" borderId="44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38" fontId="4" fillId="0" borderId="48" xfId="1" applyNumberFormat="1" applyFont="1" applyBorder="1" applyAlignment="1">
      <alignment horizontal="right"/>
    </xf>
    <xf numFmtId="38" fontId="4" fillId="0" borderId="48" xfId="0" applyNumberFormat="1" applyFont="1" applyBorder="1" applyAlignment="1">
      <alignment horizontal="right"/>
    </xf>
    <xf numFmtId="38" fontId="4" fillId="0" borderId="58" xfId="0" applyNumberFormat="1" applyFont="1" applyBorder="1" applyAlignment="1">
      <alignment horizontal="right"/>
    </xf>
    <xf numFmtId="6" fontId="3" fillId="0" borderId="61" xfId="2" applyNumberFormat="1" applyFont="1" applyBorder="1" applyAlignment="1" applyProtection="1"/>
    <xf numFmtId="38" fontId="4" fillId="4" borderId="11" xfId="1" applyNumberFormat="1" applyFont="1" applyFill="1" applyBorder="1"/>
    <xf numFmtId="38" fontId="4" fillId="4" borderId="6" xfId="0" applyNumberFormat="1" applyFont="1" applyFill="1" applyBorder="1"/>
    <xf numFmtId="38" fontId="4" fillId="4" borderId="44" xfId="0" applyNumberFormat="1" applyFont="1" applyFill="1" applyBorder="1"/>
    <xf numFmtId="38" fontId="4" fillId="0" borderId="64" xfId="0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right"/>
    </xf>
    <xf numFmtId="38" fontId="4" fillId="0" borderId="0" xfId="0" applyNumberFormat="1" applyFont="1"/>
    <xf numFmtId="38" fontId="3" fillId="0" borderId="34" xfId="0" applyNumberFormat="1" applyFont="1" applyBorder="1" applyAlignment="1">
      <alignment horizontal="right"/>
    </xf>
    <xf numFmtId="38" fontId="3" fillId="0" borderId="66" xfId="0" applyNumberFormat="1" applyFont="1" applyBorder="1" applyAlignment="1">
      <alignment horizontal="right"/>
    </xf>
    <xf numFmtId="38" fontId="3" fillId="0" borderId="67" xfId="0" applyNumberFormat="1" applyFont="1" applyBorder="1" applyAlignment="1">
      <alignment horizontal="right"/>
    </xf>
    <xf numFmtId="0" fontId="4" fillId="0" borderId="3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5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67" xfId="0" applyFont="1" applyBorder="1" applyAlignment="1">
      <alignment horizontal="left" vertical="top" wrapText="1"/>
    </xf>
    <xf numFmtId="38" fontId="4" fillId="0" borderId="15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168" fontId="4" fillId="0" borderId="60" xfId="2" applyNumberFormat="1" applyFont="1" applyBorder="1"/>
    <xf numFmtId="168" fontId="4" fillId="0" borderId="67" xfId="2" applyNumberFormat="1" applyFont="1" applyBorder="1"/>
    <xf numFmtId="0" fontId="4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left"/>
    </xf>
    <xf numFmtId="0" fontId="4" fillId="0" borderId="59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6" fontId="4" fillId="0" borderId="71" xfId="2" applyNumberFormat="1" applyFont="1" applyFill="1" applyBorder="1" applyAlignment="1">
      <alignment horizontal="center"/>
    </xf>
    <xf numFmtId="6" fontId="4" fillId="0" borderId="8" xfId="2" applyNumberFormat="1" applyFont="1" applyFill="1" applyBorder="1" applyAlignment="1">
      <alignment horizontal="center"/>
    </xf>
    <xf numFmtId="6" fontId="4" fillId="0" borderId="35" xfId="2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62" xfId="0" applyFont="1" applyBorder="1" applyAlignment="1">
      <alignment horizontal="left"/>
    </xf>
    <xf numFmtId="0" fontId="4" fillId="0" borderId="63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6" fillId="0" borderId="4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1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0" fontId="26" fillId="0" borderId="0" xfId="0" applyFont="1" applyAlignment="1">
      <alignment horizontal="center" vertical="top"/>
    </xf>
    <xf numFmtId="49" fontId="27" fillId="0" borderId="13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49" fontId="18" fillId="0" borderId="0" xfId="3" applyNumberFormat="1"/>
    <xf numFmtId="49" fontId="24" fillId="0" borderId="0" xfId="0" quotePrefix="1" applyNumberFormat="1" applyFont="1"/>
    <xf numFmtId="0" fontId="28" fillId="0" borderId="25" xfId="0" applyFont="1" applyBorder="1" applyAlignment="1">
      <alignment horizontal="center" vertical="top"/>
    </xf>
    <xf numFmtId="0" fontId="25" fillId="0" borderId="26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37" fontId="24" fillId="0" borderId="6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7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3" fontId="23" fillId="0" borderId="11" xfId="0" applyNumberFormat="1" applyFont="1" applyBorder="1" applyAlignment="1">
      <alignment horizontal="center"/>
    </xf>
    <xf numFmtId="3" fontId="23" fillId="0" borderId="6" xfId="0" applyNumberFormat="1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7" fontId="24" fillId="0" borderId="18" xfId="0" applyNumberFormat="1" applyFont="1" applyBorder="1" applyAlignment="1">
      <alignment horizontal="center" vertical="center" wrapText="1"/>
    </xf>
    <xf numFmtId="37" fontId="24" fillId="0" borderId="13" xfId="0" applyNumberFormat="1" applyFont="1" applyBorder="1" applyAlignment="1">
      <alignment horizontal="center" vertical="center" wrapText="1"/>
    </xf>
    <xf numFmtId="38" fontId="27" fillId="0" borderId="11" xfId="1" applyNumberFormat="1" applyFont="1" applyBorder="1" applyAlignment="1">
      <alignment horizontal="center"/>
    </xf>
    <xf numFmtId="38" fontId="27" fillId="0" borderId="4" xfId="1" applyNumberFormat="1" applyFont="1" applyBorder="1" applyAlignment="1">
      <alignment horizontal="center"/>
    </xf>
    <xf numFmtId="38" fontId="23" fillId="0" borderId="11" xfId="1" applyNumberFormat="1" applyFont="1" applyBorder="1" applyAlignment="1">
      <alignment horizontal="center"/>
    </xf>
    <xf numFmtId="38" fontId="23" fillId="0" borderId="4" xfId="1" applyNumberFormat="1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49" fontId="23" fillId="0" borderId="4" xfId="0" applyNumberFormat="1" applyFon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24" fillId="0" borderId="1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/>
    </xf>
    <xf numFmtId="49" fontId="29" fillId="0" borderId="6" xfId="0" applyNumberFormat="1" applyFont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49" fontId="31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left" indent="7"/>
    </xf>
    <xf numFmtId="0" fontId="24" fillId="0" borderId="11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49" fontId="24" fillId="0" borderId="11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1</xdr:row>
      <xdr:rowOff>72391</xdr:rowOff>
    </xdr:from>
    <xdr:to>
      <xdr:col>5</xdr:col>
      <xdr:colOff>1</xdr:colOff>
      <xdr:row>5</xdr:row>
      <xdr:rowOff>219075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1741E5EE-CA2E-4308-84BD-39815EEA6D88}"/>
            </a:ext>
          </a:extLst>
        </xdr:cNvPr>
        <xdr:cNvSpPr txBox="1">
          <a:spLocks noChangeArrowheads="1"/>
        </xdr:cNvSpPr>
      </xdr:nvSpPr>
      <xdr:spPr bwMode="auto">
        <a:xfrm>
          <a:off x="60961" y="354331"/>
          <a:ext cx="8808720" cy="908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Irrigon Community Park &amp; Recreation Maintenance District will be held on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Monday June 23, 2025,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7:00pm at Irrigon Fire Department Meeting Room, 705 North Main, Irrigon, Oregon.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purpose of this meeting is to discuss the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budget for the fiscal year beginning July 1, 2025 as approved by the Irrigon Community Park &amp; Recreation Maintenance District Budget Committee. A summary of the budget is presented below. A copy of the budget may be inspected or obtained at Irrigon City Hall, between the hours of 8:00am and 5:00pm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 by emailing a request to irrigonparkdistrict@gmail.com.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is for an annual budget period.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This budget was prepared on a cash basis of accounting,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which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is the same as the preceding year.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39</xdr:row>
      <xdr:rowOff>20955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74BC18F-75A8-4981-9F72-E8D4FB7E08AB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38</xdr:row>
      <xdr:rowOff>0</xdr:rowOff>
    </xdr:from>
    <xdr:to>
      <xdr:col>3</xdr:col>
      <xdr:colOff>495300</xdr:colOff>
      <xdr:row>39</xdr:row>
      <xdr:rowOff>20955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1C30F7B-3606-4A20-9712-42D6C72DA3DC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39</xdr:row>
      <xdr:rowOff>20955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1CB3FE-EE16-4822-B446-164AE9E65BDB}"/>
            </a:ext>
          </a:extLst>
        </xdr:cNvPr>
        <xdr:cNvSpPr txBox="1">
          <a:spLocks noChangeArrowheads="1"/>
        </xdr:cNvSpPr>
      </xdr:nvSpPr>
      <xdr:spPr bwMode="auto">
        <a:xfrm>
          <a:off x="465201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38</xdr:row>
      <xdr:rowOff>0</xdr:rowOff>
    </xdr:from>
    <xdr:to>
      <xdr:col>2</xdr:col>
      <xdr:colOff>495300</xdr:colOff>
      <xdr:row>39</xdr:row>
      <xdr:rowOff>20955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0A445B7-BABB-4FB8-8347-032D185D7A45}"/>
            </a:ext>
          </a:extLst>
        </xdr:cNvPr>
        <xdr:cNvSpPr txBox="1">
          <a:spLocks noChangeArrowheads="1"/>
        </xdr:cNvSpPr>
      </xdr:nvSpPr>
      <xdr:spPr bwMode="auto">
        <a:xfrm>
          <a:off x="465201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33</xdr:row>
      <xdr:rowOff>2</xdr:rowOff>
    </xdr:from>
    <xdr:to>
      <xdr:col>4</xdr:col>
      <xdr:colOff>1428751</xdr:colOff>
      <xdr:row>35</xdr:row>
      <xdr:rowOff>276226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id="{1C96C266-662F-4B1A-8615-9238314BD4C3}"/>
            </a:ext>
          </a:extLst>
        </xdr:cNvPr>
        <xdr:cNvSpPr txBox="1">
          <a:spLocks noChangeArrowheads="1"/>
        </xdr:cNvSpPr>
      </xdr:nvSpPr>
      <xdr:spPr bwMode="auto">
        <a:xfrm>
          <a:off x="1" y="6438902"/>
          <a:ext cx="8180070" cy="672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District will be preparing for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planning of improvements to the</a:t>
          </a:r>
          <a:r>
            <a:rPr lang="en-US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West Playground equipment,  c</a:t>
          </a:r>
          <a:r>
            <a:rPr lang="en-US" sz="1100">
              <a:effectLst/>
              <a:latin typeface="+mn-lt"/>
              <a:ea typeface="+mn-ea"/>
              <a:cs typeface="+mn-cs"/>
            </a:rPr>
            <a:t>onstruction of an East Playground in the ballfield area.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Other activities</a:t>
          </a:r>
          <a:r>
            <a:rPr lang="en-US" sz="1100">
              <a:effectLst/>
              <a:latin typeface="+mn-lt"/>
              <a:ea typeface="+mn-ea"/>
              <a:cs typeface="+mn-cs"/>
            </a:rPr>
            <a:t> include an off-leash pet area, Pickleball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Counts </a:t>
          </a:r>
          <a:r>
            <a:rPr lang="en-US" sz="1100">
              <a:effectLst/>
              <a:latin typeface="+mn-lt"/>
              <a:ea typeface="+mn-ea"/>
              <a:cs typeface="+mn-cs"/>
            </a:rPr>
            <a:t>and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a Marina Parkling Lot Expansion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975B4DE-6292-4F38-9E68-08CBFE7D6A69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38</xdr:row>
      <xdr:rowOff>0</xdr:rowOff>
    </xdr:from>
    <xdr:ext cx="57150" cy="180975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E331B5D-F015-4339-865D-90E214D92230}"/>
            </a:ext>
          </a:extLst>
        </xdr:cNvPr>
        <xdr:cNvSpPr txBox="1">
          <a:spLocks noChangeArrowheads="1"/>
        </xdr:cNvSpPr>
      </xdr:nvSpPr>
      <xdr:spPr bwMode="auto">
        <a:xfrm>
          <a:off x="596265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127731F0-F804-4A6D-895E-64BE6491CBBA}"/>
            </a:ext>
          </a:extLst>
        </xdr:cNvPr>
        <xdr:cNvSpPr txBox="1">
          <a:spLocks noChangeArrowheads="1"/>
        </xdr:cNvSpPr>
      </xdr:nvSpPr>
      <xdr:spPr bwMode="auto">
        <a:xfrm>
          <a:off x="718947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38</xdr:row>
      <xdr:rowOff>0</xdr:rowOff>
    </xdr:from>
    <xdr:ext cx="57150" cy="180975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AA870F14-E24D-4082-80F1-2ACCC827DE69}"/>
            </a:ext>
          </a:extLst>
        </xdr:cNvPr>
        <xdr:cNvSpPr txBox="1">
          <a:spLocks noChangeArrowheads="1"/>
        </xdr:cNvSpPr>
      </xdr:nvSpPr>
      <xdr:spPr bwMode="auto">
        <a:xfrm>
          <a:off x="7189470" y="756666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56091</xdr:colOff>
      <xdr:row>16</xdr:row>
      <xdr:rowOff>80433</xdr:rowOff>
    </xdr:from>
    <xdr:to>
      <xdr:col>2</xdr:col>
      <xdr:colOff>21167</xdr:colOff>
      <xdr:row>17</xdr:row>
      <xdr:rowOff>21167</xdr:rowOff>
    </xdr:to>
    <xdr:sp macro="" textlink="">
      <xdr:nvSpPr>
        <xdr:cNvPr id="2" name="Rectangle 12">
          <a:extLst>
            <a:ext uri="{FF2B5EF4-FFF2-40B4-BE49-F238E27FC236}">
              <a16:creationId xmlns:a16="http://schemas.microsoft.com/office/drawing/2014/main" id="{4C9C717F-5ACE-46AB-B8DC-A9EA02B114DB}"/>
            </a:ext>
          </a:extLst>
        </xdr:cNvPr>
        <xdr:cNvSpPr>
          <a:spLocks noChangeArrowheads="1"/>
        </xdr:cNvSpPr>
      </xdr:nvSpPr>
      <xdr:spPr bwMode="auto">
        <a:xfrm>
          <a:off x="170391" y="3404658"/>
          <a:ext cx="212726" cy="16933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sz="1400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28575</xdr:rowOff>
    </xdr:from>
    <xdr:to>
      <xdr:col>15</xdr:col>
      <xdr:colOff>285750</xdr:colOff>
      <xdr:row>5</xdr:row>
      <xdr:rowOff>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60E00EE1-FADE-4DBA-B88D-73EF591DB66E}"/>
            </a:ext>
          </a:extLst>
        </xdr:cNvPr>
        <xdr:cNvSpPr txBox="1">
          <a:spLocks noChangeArrowheads="1"/>
        </xdr:cNvSpPr>
      </xdr:nvSpPr>
      <xdr:spPr bwMode="auto">
        <a:xfrm>
          <a:off x="7315200" y="990600"/>
          <a:ext cx="15240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c8e6127c6df9aac/Desktop/Budget/25-26%20Budget%20Docs/2025-2026%20Budget%20Working.xlsx" TargetMode="External"/><Relationship Id="rId1" Type="http://schemas.openxmlformats.org/officeDocument/2006/relationships/externalLinkPath" Target="/Users/wodar/Downloads/2025-2026%20Budget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B1"/>
      <sheetName val="LB 20"/>
      <sheetName val="LB 31"/>
      <sheetName val="LB 50"/>
    </sheetNames>
    <sheetDataSet>
      <sheetData sheetId="0"/>
      <sheetData sheetId="1">
        <row r="9">
          <cell r="C9"/>
        </row>
        <row r="11">
          <cell r="C11">
            <v>667856</v>
          </cell>
          <cell r="D11">
            <v>633000</v>
          </cell>
          <cell r="G11">
            <v>645841</v>
          </cell>
        </row>
        <row r="13">
          <cell r="C13">
            <v>208</v>
          </cell>
          <cell r="D13">
            <v>3500</v>
          </cell>
          <cell r="G13">
            <v>1500</v>
          </cell>
        </row>
        <row r="14">
          <cell r="C14">
            <v>139</v>
          </cell>
          <cell r="D14">
            <v>300</v>
          </cell>
          <cell r="G14">
            <v>300</v>
          </cell>
        </row>
        <row r="19">
          <cell r="C19">
            <v>5250</v>
          </cell>
          <cell r="D19">
            <v>2000</v>
          </cell>
          <cell r="G19">
            <v>2500</v>
          </cell>
        </row>
        <row r="20">
          <cell r="D20">
            <v>18150</v>
          </cell>
          <cell r="G20">
            <v>18150</v>
          </cell>
        </row>
        <row r="21">
          <cell r="C21">
            <v>2334</v>
          </cell>
          <cell r="D21">
            <v>4000</v>
          </cell>
          <cell r="G21">
            <v>4000</v>
          </cell>
        </row>
        <row r="22">
          <cell r="D22">
            <v>500000</v>
          </cell>
          <cell r="G22">
            <v>500000</v>
          </cell>
        </row>
        <row r="23">
          <cell r="C23">
            <v>329492</v>
          </cell>
          <cell r="D23">
            <v>67000</v>
          </cell>
          <cell r="G23">
            <v>67000</v>
          </cell>
        </row>
        <row r="24">
          <cell r="C24">
            <v>0</v>
          </cell>
          <cell r="D24">
            <v>100000</v>
          </cell>
          <cell r="G24">
            <v>100000</v>
          </cell>
        </row>
        <row r="25">
          <cell r="C25">
            <v>0</v>
          </cell>
        </row>
        <row r="26">
          <cell r="D26">
            <v>263000</v>
          </cell>
          <cell r="G26">
            <v>36000</v>
          </cell>
        </row>
        <row r="28">
          <cell r="C28">
            <v>4160</v>
          </cell>
          <cell r="D28">
            <v>3000</v>
          </cell>
          <cell r="G28">
            <v>5000</v>
          </cell>
        </row>
        <row r="29">
          <cell r="G29">
            <v>20000</v>
          </cell>
        </row>
        <row r="40">
          <cell r="D40">
            <v>142945</v>
          </cell>
          <cell r="G40">
            <v>146592</v>
          </cell>
        </row>
        <row r="41">
          <cell r="C41">
            <v>134834</v>
          </cell>
        </row>
      </sheetData>
      <sheetData sheetId="2">
        <row r="10">
          <cell r="C10">
            <v>40819</v>
          </cell>
          <cell r="D10">
            <v>47000</v>
          </cell>
        </row>
        <row r="11">
          <cell r="C11">
            <v>3599</v>
          </cell>
          <cell r="D11">
            <v>18600</v>
          </cell>
          <cell r="L11">
            <v>67500</v>
          </cell>
        </row>
        <row r="14">
          <cell r="C14">
            <v>4791.68</v>
          </cell>
          <cell r="D14">
            <v>5000</v>
          </cell>
          <cell r="L14">
            <v>183600</v>
          </cell>
        </row>
        <row r="15">
          <cell r="C15">
            <v>24915</v>
          </cell>
          <cell r="D15">
            <v>25000</v>
          </cell>
        </row>
        <row r="16">
          <cell r="C16">
            <v>251</v>
          </cell>
          <cell r="D16">
            <v>1500</v>
          </cell>
        </row>
        <row r="17">
          <cell r="C17">
            <v>38626</v>
          </cell>
          <cell r="D17">
            <v>75000</v>
          </cell>
        </row>
        <row r="18">
          <cell r="C18">
            <v>22341</v>
          </cell>
          <cell r="D18">
            <v>100000</v>
          </cell>
        </row>
        <row r="19">
          <cell r="C19">
            <v>14660</v>
          </cell>
          <cell r="D19">
            <v>30000</v>
          </cell>
        </row>
        <row r="20">
          <cell r="C20">
            <v>1337</v>
          </cell>
          <cell r="D20">
            <v>10000</v>
          </cell>
        </row>
        <row r="21">
          <cell r="C21">
            <v>8259</v>
          </cell>
          <cell r="D21">
            <v>15000</v>
          </cell>
        </row>
        <row r="22">
          <cell r="C22">
            <v>50</v>
          </cell>
          <cell r="D22">
            <v>200</v>
          </cell>
        </row>
        <row r="23">
          <cell r="C23"/>
        </row>
        <row r="24">
          <cell r="C24"/>
        </row>
        <row r="25">
          <cell r="D25">
            <v>120000</v>
          </cell>
        </row>
        <row r="26">
          <cell r="D26">
            <v>400000</v>
          </cell>
        </row>
        <row r="27">
          <cell r="D27">
            <v>80000</v>
          </cell>
        </row>
        <row r="28">
          <cell r="D28">
            <v>20000</v>
          </cell>
        </row>
        <row r="29">
          <cell r="C29">
            <v>54109.21</v>
          </cell>
        </row>
        <row r="30">
          <cell r="C30"/>
          <cell r="D30">
            <v>100000</v>
          </cell>
        </row>
        <row r="31">
          <cell r="C31">
            <v>0</v>
          </cell>
          <cell r="D31">
            <v>250000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200000</v>
          </cell>
          <cell r="L33">
            <v>970000</v>
          </cell>
        </row>
        <row r="36">
          <cell r="C36">
            <v>0</v>
          </cell>
          <cell r="D36">
            <v>10000</v>
          </cell>
        </row>
        <row r="40">
          <cell r="C40">
            <v>315783</v>
          </cell>
          <cell r="D40">
            <v>229595</v>
          </cell>
          <cell r="H40">
            <v>315783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rrigonparkdistri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F4AB-357F-4306-9982-3B2601A09801}">
  <sheetPr>
    <pageSetUpPr fitToPage="1"/>
  </sheetPr>
  <dimension ref="A1:J47"/>
  <sheetViews>
    <sheetView workbookViewId="0">
      <selection activeCell="I7" sqref="I7"/>
    </sheetView>
  </sheetViews>
  <sheetFormatPr defaultColWidth="8.6640625" defaultRowHeight="15.6" x14ac:dyDescent="0.3"/>
  <cols>
    <col min="1" max="1" width="35.5546875" style="1" customWidth="1"/>
    <col min="2" max="2" width="25.88671875" style="1" customWidth="1"/>
    <col min="3" max="3" width="19.109375" style="1" customWidth="1"/>
    <col min="4" max="4" width="17.88671875" style="1" customWidth="1"/>
    <col min="5" max="5" width="30.88671875" style="1" bestFit="1" customWidth="1"/>
    <col min="6" max="7" width="12" style="1" bestFit="1" customWidth="1"/>
    <col min="8" max="8" width="11.44140625" style="145" bestFit="1" customWidth="1"/>
    <col min="9" max="16384" width="8.6640625" style="1"/>
  </cols>
  <sheetData>
    <row r="1" spans="1:8" ht="16.2" thickBot="1" x14ac:dyDescent="0.35">
      <c r="A1" s="2" t="s">
        <v>166</v>
      </c>
      <c r="B1" s="239" t="s">
        <v>167</v>
      </c>
      <c r="C1" s="239"/>
      <c r="D1" s="239"/>
      <c r="E1" s="239"/>
    </row>
    <row r="2" spans="1:8" x14ac:dyDescent="0.3">
      <c r="A2" s="146"/>
      <c r="B2" s="147"/>
      <c r="C2" s="147"/>
      <c r="D2" s="147"/>
      <c r="E2" s="148"/>
    </row>
    <row r="3" spans="1:8" x14ac:dyDescent="0.3">
      <c r="A3" s="149"/>
      <c r="E3" s="150"/>
    </row>
    <row r="4" spans="1:8" x14ac:dyDescent="0.3">
      <c r="A4" s="149"/>
      <c r="E4" s="150"/>
    </row>
    <row r="5" spans="1:8" x14ac:dyDescent="0.3">
      <c r="A5" s="149"/>
      <c r="E5" s="150"/>
    </row>
    <row r="6" spans="1:8" x14ac:dyDescent="0.3">
      <c r="A6" s="149"/>
      <c r="D6" s="151"/>
      <c r="E6" s="150"/>
    </row>
    <row r="7" spans="1:8" s="144" customFormat="1" ht="16.2" thickBot="1" x14ac:dyDescent="0.35">
      <c r="A7" s="152" t="s">
        <v>168</v>
      </c>
      <c r="B7" s="153" t="s">
        <v>169</v>
      </c>
      <c r="C7" s="154" t="s">
        <v>170</v>
      </c>
      <c r="D7" s="155"/>
      <c r="E7" s="156"/>
      <c r="H7" s="157"/>
    </row>
    <row r="8" spans="1:8" ht="16.2" thickBot="1" x14ac:dyDescent="0.35">
      <c r="A8" s="207"/>
      <c r="B8" s="207"/>
      <c r="C8" s="207"/>
      <c r="D8" s="207"/>
      <c r="E8" s="207"/>
    </row>
    <row r="9" spans="1:8" x14ac:dyDescent="0.3">
      <c r="A9" s="240" t="s">
        <v>171</v>
      </c>
      <c r="B9" s="241"/>
      <c r="C9" s="241"/>
      <c r="D9" s="241"/>
      <c r="E9" s="242"/>
    </row>
    <row r="10" spans="1:8" x14ac:dyDescent="0.3">
      <c r="A10" s="243" t="s">
        <v>172</v>
      </c>
      <c r="B10" s="244"/>
      <c r="C10" s="158" t="s">
        <v>173</v>
      </c>
      <c r="D10" s="158" t="s">
        <v>0</v>
      </c>
      <c r="E10" s="159" t="s">
        <v>174</v>
      </c>
    </row>
    <row r="11" spans="1:8" x14ac:dyDescent="0.3">
      <c r="A11" s="220">
        <f>'[1]LB 20'!C19</f>
        <v>5250</v>
      </c>
      <c r="B11" s="221"/>
      <c r="C11" s="160" t="s">
        <v>140</v>
      </c>
      <c r="D11" s="160" t="s">
        <v>175</v>
      </c>
      <c r="E11" s="161" t="s">
        <v>160</v>
      </c>
    </row>
    <row r="12" spans="1:8" x14ac:dyDescent="0.3">
      <c r="A12" s="245" t="s">
        <v>176</v>
      </c>
      <c r="B12" s="246"/>
      <c r="C12" s="162">
        <f>'[1]LB 20'!C11</f>
        <v>667856</v>
      </c>
      <c r="D12" s="162">
        <f>'[1]LB 20'!D11</f>
        <v>633000</v>
      </c>
      <c r="E12" s="163">
        <f>'[1]LB 20'!G11</f>
        <v>645841</v>
      </c>
    </row>
    <row r="13" spans="1:8" x14ac:dyDescent="0.3">
      <c r="A13" s="230" t="s">
        <v>177</v>
      </c>
      <c r="B13" s="231"/>
      <c r="C13" s="162">
        <f>'[1]LB 20'!C19</f>
        <v>5250</v>
      </c>
      <c r="D13" s="162">
        <f>'[1]LB 20'!D19</f>
        <v>2000</v>
      </c>
      <c r="E13" s="163">
        <f>'[1]LB 20'!G19+'[1]LB 20'!G28</f>
        <v>7500</v>
      </c>
    </row>
    <row r="14" spans="1:8" x14ac:dyDescent="0.3">
      <c r="A14" s="232" t="s">
        <v>178</v>
      </c>
      <c r="B14" s="233"/>
      <c r="C14" s="162">
        <f>'[1]LB 20'!C23+'[1]LB 20'!C24+'[1]LB 20'!C25</f>
        <v>329492</v>
      </c>
      <c r="D14" s="162">
        <f>'[1]LB 20'!D20+'[1]LB 20'!D22+'[1]LB 20'!D23+'[1]LB 20'!D24+'[1]LB 20'!D26</f>
        <v>948150</v>
      </c>
      <c r="E14" s="163">
        <f>'[1]LB 20'!G20+'[1]LB 20'!G21+'[1]LB 20'!G22+'[1]LB 20'!G23+'[1]LB 20'!G24+'[1]LB 20'!G26+'[1]LB 20'!G29</f>
        <v>745150</v>
      </c>
    </row>
    <row r="15" spans="1:8" x14ac:dyDescent="0.3">
      <c r="A15" s="234" t="s">
        <v>179</v>
      </c>
      <c r="B15" s="235"/>
      <c r="C15" s="162">
        <f>'[1]LB 20'!C21+'[1]LB 20'!C14+'[1]LB 20'!C13+'[1]LB 20'!C28+'[1]LB 20'!C9</f>
        <v>6841</v>
      </c>
      <c r="D15" s="162">
        <f>'[1]LB 20'!D13+'[1]LB 20'!D14+'[1]LB 20'!D28+'[1]LB 20'!D21</f>
        <v>10800</v>
      </c>
      <c r="E15" s="163">
        <f>'[1]LB 20'!G13+'[1]LB 20'!G14</f>
        <v>1800</v>
      </c>
    </row>
    <row r="16" spans="1:8" ht="16.2" thickBot="1" x14ac:dyDescent="0.35">
      <c r="A16" s="228" t="s">
        <v>180</v>
      </c>
      <c r="B16" s="229"/>
      <c r="C16" s="164">
        <f>'[1]LB 20'!C41</f>
        <v>134834</v>
      </c>
      <c r="D16" s="165">
        <f>'[1]LB 20'!D40</f>
        <v>142945</v>
      </c>
      <c r="E16" s="166">
        <f>'[1]LB 20'!G40</f>
        <v>146592</v>
      </c>
    </row>
    <row r="17" spans="1:10" ht="16.8" thickTop="1" thickBot="1" x14ac:dyDescent="0.35">
      <c r="A17" s="236" t="s">
        <v>181</v>
      </c>
      <c r="B17" s="237"/>
      <c r="C17" s="167">
        <f>SUM(C12:C16)</f>
        <v>1144273</v>
      </c>
      <c r="D17" s="168">
        <f>SUM(D12:D16)</f>
        <v>1736895</v>
      </c>
      <c r="E17" s="169">
        <f>SUM(E12:E16)</f>
        <v>1546883</v>
      </c>
      <c r="G17" s="170"/>
    </row>
    <row r="18" spans="1:10" ht="16.2" thickBot="1" x14ac:dyDescent="0.35">
      <c r="A18" s="238"/>
      <c r="B18" s="238"/>
      <c r="C18" s="238"/>
      <c r="D18" s="238"/>
      <c r="E18" s="238"/>
      <c r="J18" s="1" t="s">
        <v>5</v>
      </c>
    </row>
    <row r="19" spans="1:10" x14ac:dyDescent="0.3">
      <c r="A19" s="208" t="s">
        <v>182</v>
      </c>
      <c r="B19" s="209"/>
      <c r="C19" s="209"/>
      <c r="D19" s="209"/>
      <c r="E19" s="210"/>
    </row>
    <row r="20" spans="1:10" x14ac:dyDescent="0.3">
      <c r="A20" s="226" t="s">
        <v>2</v>
      </c>
      <c r="B20" s="227"/>
      <c r="C20" s="171">
        <f>'[1]LB 31'!C10+'[1]LB 31'!C11</f>
        <v>44418</v>
      </c>
      <c r="D20" s="172">
        <f>'[1]LB 31'!D10+'[1]LB 31'!D11</f>
        <v>65600</v>
      </c>
      <c r="E20" s="173">
        <f>'[1]LB 31'!L11</f>
        <v>67500</v>
      </c>
    </row>
    <row r="21" spans="1:10" x14ac:dyDescent="0.3">
      <c r="A21" s="226" t="s">
        <v>183</v>
      </c>
      <c r="B21" s="227"/>
      <c r="C21" s="171">
        <f>'[1]LB 31'!C14+'[1]LB 31'!C15+'[1]LB 31'!C16+'[1]LB 31'!C17+'[1]LB 31'!C18+'[1]LB 31'!C19+'[1]LB 31'!C20+'[1]LB 31'!C21+'[1]LB 31'!C22+'[1]LB 31'!C23+'[1]LB 31'!C24</f>
        <v>115230.68</v>
      </c>
      <c r="D21" s="171">
        <f>'[1]LB 31'!D14+'[1]LB 31'!D15+'[1]LB 31'!D16+'[1]LB 31'!D17+'[1]LB 31'!D18+'[1]LB 31'!D19+'[1]LB 31'!D20+'[1]LB 31'!D21+'[1]LB 31'!D22</f>
        <v>261700</v>
      </c>
      <c r="E21" s="174">
        <f>'[1]LB 31'!L14</f>
        <v>183600</v>
      </c>
    </row>
    <row r="22" spans="1:10" x14ac:dyDescent="0.3">
      <c r="A22" s="226" t="s">
        <v>1</v>
      </c>
      <c r="B22" s="227"/>
      <c r="C22" s="171">
        <f>'[1]LB 31'!C29+'[1]LB 31'!C30+'[1]LB 31'!C31+'[1]LB 31'!C32+'[1]LB 31'!C33</f>
        <v>54109.21</v>
      </c>
      <c r="D22" s="145">
        <f>'[1]LB 31'!D30+'[1]LB 31'!D31+'[1]LB 31'!D32+'[1]LB 31'!D33+'[1]LB 31'!D25+'[1]LB 31'!D26+'[1]LB 31'!D27+'[1]LB 31'!D28</f>
        <v>1170000</v>
      </c>
      <c r="E22" s="171">
        <f>'[1]LB 31'!L33</f>
        <v>970000</v>
      </c>
    </row>
    <row r="23" spans="1:10" x14ac:dyDescent="0.3">
      <c r="A23" s="175" t="s">
        <v>184</v>
      </c>
      <c r="B23" s="176"/>
      <c r="C23" s="171" t="s">
        <v>5</v>
      </c>
      <c r="D23" s="171">
        <v>0</v>
      </c>
      <c r="E23" s="174">
        <v>0</v>
      </c>
    </row>
    <row r="24" spans="1:10" x14ac:dyDescent="0.3">
      <c r="A24" s="226" t="s">
        <v>185</v>
      </c>
      <c r="B24" s="227"/>
      <c r="C24" s="171">
        <f>'[1]LB 31'!C36</f>
        <v>0</v>
      </c>
      <c r="D24" s="171">
        <f>'[1]LB 31'!D36</f>
        <v>10000</v>
      </c>
      <c r="E24" s="174">
        <v>10000</v>
      </c>
    </row>
    <row r="25" spans="1:10" ht="16.2" thickBot="1" x14ac:dyDescent="0.35">
      <c r="A25" s="228" t="s">
        <v>186</v>
      </c>
      <c r="B25" s="229"/>
      <c r="C25" s="177">
        <f>'[1]LB 31'!C40</f>
        <v>315783</v>
      </c>
      <c r="D25" s="178">
        <f>'[1]LB 31'!D40</f>
        <v>229595</v>
      </c>
      <c r="E25" s="179">
        <f>'[1]LB 31'!H40</f>
        <v>315783</v>
      </c>
    </row>
    <row r="26" spans="1:10" ht="16.8" thickTop="1" thickBot="1" x14ac:dyDescent="0.35">
      <c r="A26" s="205" t="s">
        <v>187</v>
      </c>
      <c r="B26" s="206"/>
      <c r="C26" s="167">
        <f>SUM(C20:C25)</f>
        <v>529540.89</v>
      </c>
      <c r="D26" s="167">
        <f>SUM(D20:D25)</f>
        <v>1736895</v>
      </c>
      <c r="E26" s="180">
        <f>SUM(E20:E25)</f>
        <v>1546883</v>
      </c>
    </row>
    <row r="27" spans="1:10" ht="16.2" thickBot="1" x14ac:dyDescent="0.35">
      <c r="A27" s="207"/>
      <c r="B27" s="207"/>
      <c r="C27" s="207"/>
      <c r="D27" s="207"/>
      <c r="E27" s="207"/>
    </row>
    <row r="28" spans="1:10" x14ac:dyDescent="0.3">
      <c r="A28" s="208" t="s">
        <v>188</v>
      </c>
      <c r="B28" s="209"/>
      <c r="C28" s="209"/>
      <c r="D28" s="209"/>
      <c r="E28" s="210"/>
    </row>
    <row r="29" spans="1:10" x14ac:dyDescent="0.3">
      <c r="A29" s="222" t="s">
        <v>189</v>
      </c>
      <c r="B29" s="223"/>
      <c r="C29" s="181"/>
      <c r="D29" s="182"/>
      <c r="E29" s="183"/>
    </row>
    <row r="30" spans="1:10" ht="16.2" thickBot="1" x14ac:dyDescent="0.35">
      <c r="A30" s="224" t="s">
        <v>190</v>
      </c>
      <c r="B30" s="225"/>
      <c r="C30" s="184">
        <v>0</v>
      </c>
      <c r="D30" s="184">
        <v>0</v>
      </c>
      <c r="E30" s="185">
        <v>0</v>
      </c>
      <c r="F30" s="186"/>
      <c r="G30" s="186"/>
    </row>
    <row r="31" spans="1:10" ht="16.8" thickTop="1" thickBot="1" x14ac:dyDescent="0.35">
      <c r="A31" s="205" t="s">
        <v>191</v>
      </c>
      <c r="B31" s="206"/>
      <c r="C31" s="187">
        <v>0</v>
      </c>
      <c r="D31" s="188">
        <v>0</v>
      </c>
      <c r="E31" s="189">
        <v>0</v>
      </c>
      <c r="F31" s="186"/>
      <c r="G31" s="186"/>
    </row>
    <row r="32" spans="1:10" ht="16.2" thickBot="1" x14ac:dyDescent="0.35">
      <c r="A32" s="207"/>
      <c r="B32" s="207"/>
      <c r="C32" s="207"/>
      <c r="D32" s="207"/>
      <c r="E32" s="207"/>
      <c r="F32" s="186"/>
      <c r="G32" s="186"/>
    </row>
    <row r="33" spans="1:8" x14ac:dyDescent="0.3">
      <c r="A33" s="208" t="s">
        <v>192</v>
      </c>
      <c r="B33" s="209"/>
      <c r="C33" s="209"/>
      <c r="D33" s="209"/>
      <c r="E33" s="210"/>
      <c r="F33" s="186"/>
      <c r="G33" s="186"/>
    </row>
    <row r="34" spans="1:8" x14ac:dyDescent="0.3">
      <c r="A34" s="190"/>
      <c r="B34" s="191"/>
      <c r="C34" s="191"/>
      <c r="D34" s="191"/>
      <c r="E34" s="192"/>
      <c r="F34" s="186"/>
      <c r="G34" s="186"/>
      <c r="H34" s="193"/>
    </row>
    <row r="35" spans="1:8" x14ac:dyDescent="0.3">
      <c r="A35" s="194"/>
      <c r="B35" s="193"/>
      <c r="C35" s="193"/>
      <c r="D35" s="193"/>
      <c r="E35" s="195"/>
      <c r="F35" s="186"/>
      <c r="G35" s="186"/>
      <c r="H35" s="193"/>
    </row>
    <row r="36" spans="1:8" ht="16.2" thickBot="1" x14ac:dyDescent="0.35">
      <c r="A36" s="196"/>
      <c r="B36" s="197"/>
      <c r="C36" s="197"/>
      <c r="D36" s="197"/>
      <c r="E36" s="198"/>
      <c r="F36" s="186"/>
      <c r="G36" s="186"/>
    </row>
    <row r="37" spans="1:8" ht="16.2" thickBot="1" x14ac:dyDescent="0.35">
      <c r="A37" s="207"/>
      <c r="B37" s="207"/>
      <c r="C37" s="207"/>
      <c r="D37" s="207"/>
      <c r="E37" s="207"/>
      <c r="F37" s="186" t="s">
        <v>193</v>
      </c>
      <c r="G37" s="186"/>
    </row>
    <row r="38" spans="1:8" x14ac:dyDescent="0.3">
      <c r="A38" s="208" t="s">
        <v>194</v>
      </c>
      <c r="B38" s="209"/>
      <c r="C38" s="209"/>
      <c r="D38" s="209"/>
      <c r="E38" s="210"/>
      <c r="F38" s="186"/>
      <c r="G38" s="186"/>
    </row>
    <row r="39" spans="1:8" x14ac:dyDescent="0.3">
      <c r="A39" s="218"/>
      <c r="B39" s="219"/>
      <c r="C39" s="199" t="s">
        <v>195</v>
      </c>
      <c r="D39" s="199" t="s">
        <v>195</v>
      </c>
      <c r="E39" s="200" t="s">
        <v>195</v>
      </c>
      <c r="F39" s="186"/>
      <c r="G39" s="186"/>
    </row>
    <row r="40" spans="1:8" x14ac:dyDescent="0.3">
      <c r="A40" s="220"/>
      <c r="B40" s="221"/>
      <c r="C40" s="160" t="s">
        <v>140</v>
      </c>
      <c r="D40" s="160" t="s">
        <v>175</v>
      </c>
      <c r="E40" s="161" t="s">
        <v>160</v>
      </c>
      <c r="F40" s="1" t="s">
        <v>5</v>
      </c>
    </row>
    <row r="41" spans="1:8" ht="16.2" thickBot="1" x14ac:dyDescent="0.35">
      <c r="A41" s="205" t="s">
        <v>196</v>
      </c>
      <c r="B41" s="206"/>
      <c r="C41" s="201">
        <v>0.40610000000000002</v>
      </c>
      <c r="D41" s="201">
        <v>0.40610000000000002</v>
      </c>
      <c r="E41" s="202">
        <v>0.40610000000000002</v>
      </c>
      <c r="F41" s="186"/>
      <c r="G41" s="186"/>
    </row>
    <row r="42" spans="1:8" ht="16.2" thickBot="1" x14ac:dyDescent="0.35">
      <c r="A42" s="207"/>
      <c r="B42" s="207"/>
      <c r="C42" s="207"/>
      <c r="D42" s="207"/>
      <c r="E42" s="207"/>
      <c r="F42" s="186"/>
      <c r="G42" s="186"/>
    </row>
    <row r="43" spans="1:8" x14ac:dyDescent="0.3">
      <c r="A43" s="208" t="s">
        <v>197</v>
      </c>
      <c r="B43" s="209"/>
      <c r="C43" s="209"/>
      <c r="D43" s="209"/>
      <c r="E43" s="210"/>
      <c r="F43" s="186"/>
      <c r="G43" s="186"/>
    </row>
    <row r="44" spans="1:8" x14ac:dyDescent="0.3">
      <c r="A44" s="203" t="s">
        <v>198</v>
      </c>
      <c r="B44" s="211" t="s">
        <v>199</v>
      </c>
      <c r="C44" s="212"/>
      <c r="D44" s="213" t="s">
        <v>200</v>
      </c>
      <c r="E44" s="214"/>
      <c r="F44" s="186"/>
      <c r="G44" s="186"/>
    </row>
    <row r="45" spans="1:8" ht="16.2" thickBot="1" x14ac:dyDescent="0.35">
      <c r="A45" s="204" t="s">
        <v>201</v>
      </c>
      <c r="B45" s="215">
        <v>0</v>
      </c>
      <c r="C45" s="216"/>
      <c r="D45" s="215">
        <v>0</v>
      </c>
      <c r="E45" s="217"/>
      <c r="F45" s="186"/>
      <c r="G45" s="186"/>
    </row>
    <row r="46" spans="1:8" x14ac:dyDescent="0.3">
      <c r="A46" s="2"/>
      <c r="F46" s="186"/>
      <c r="G46" s="186"/>
    </row>
    <row r="47" spans="1:8" x14ac:dyDescent="0.3">
      <c r="F47" s="186"/>
      <c r="G47" s="186"/>
    </row>
  </sheetData>
  <mergeCells count="37">
    <mergeCell ref="A18:E18"/>
    <mergeCell ref="B1:E1"/>
    <mergeCell ref="A8:E8"/>
    <mergeCell ref="A9:E9"/>
    <mergeCell ref="A10:B10"/>
    <mergeCell ref="A11:B11"/>
    <mergeCell ref="A12:B12"/>
    <mergeCell ref="A13:B13"/>
    <mergeCell ref="A14:B14"/>
    <mergeCell ref="A15:B15"/>
    <mergeCell ref="A16:B16"/>
    <mergeCell ref="A17:B17"/>
    <mergeCell ref="A31:B31"/>
    <mergeCell ref="A19:E19"/>
    <mergeCell ref="A20:B20"/>
    <mergeCell ref="A21:B21"/>
    <mergeCell ref="A22:B22"/>
    <mergeCell ref="A24:B24"/>
    <mergeCell ref="A25:B25"/>
    <mergeCell ref="A26:B26"/>
    <mergeCell ref="A27:E27"/>
    <mergeCell ref="A28:E28"/>
    <mergeCell ref="A29:B29"/>
    <mergeCell ref="A30:B30"/>
    <mergeCell ref="B45:C45"/>
    <mergeCell ref="D45:E45"/>
    <mergeCell ref="A32:E32"/>
    <mergeCell ref="A33:E33"/>
    <mergeCell ref="A37:E37"/>
    <mergeCell ref="A38:E38"/>
    <mergeCell ref="A39:B39"/>
    <mergeCell ref="A40:B40"/>
    <mergeCell ref="A41:B41"/>
    <mergeCell ref="A42:E42"/>
    <mergeCell ref="A43:E43"/>
    <mergeCell ref="B44:C44"/>
    <mergeCell ref="D44:E44"/>
  </mergeCells>
  <pageMargins left="0.7" right="0.7" top="0.75" bottom="0.75" header="0.3" footer="0.3"/>
  <pageSetup scale="7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90"/>
  <sheetViews>
    <sheetView tabSelected="1" workbookViewId="0">
      <selection activeCell="I40" sqref="I40"/>
    </sheetView>
  </sheetViews>
  <sheetFormatPr defaultColWidth="0" defaultRowHeight="15.6" zeroHeight="1" x14ac:dyDescent="0.3"/>
  <cols>
    <col min="1" max="1" width="2.5546875" style="3" customWidth="1"/>
    <col min="2" max="2" width="11.44140625" style="1" customWidth="1"/>
    <col min="3" max="3" width="13.109375" style="1" bestFit="1" customWidth="1"/>
    <col min="4" max="4" width="11.6640625" style="4" bestFit="1" customWidth="1"/>
    <col min="5" max="5" width="2.88671875" style="3" customWidth="1"/>
    <col min="6" max="6" width="31" style="4" customWidth="1"/>
    <col min="7" max="7" width="15.33203125" style="4" customWidth="1"/>
    <col min="8" max="8" width="12" style="4" bestFit="1" customWidth="1"/>
    <col min="9" max="9" width="10.88671875" style="4" customWidth="1"/>
    <col min="10" max="10" width="3" style="3" customWidth="1"/>
    <col min="11" max="11" width="13.77734375" style="3" hidden="1" customWidth="1"/>
    <col min="12" max="12" width="22.109375" style="140" hidden="1" customWidth="1"/>
    <col min="13" max="16384" width="0" style="4" hidden="1"/>
  </cols>
  <sheetData>
    <row r="1" spans="1:12" x14ac:dyDescent="0.3">
      <c r="B1" s="239" t="s">
        <v>3</v>
      </c>
      <c r="C1" s="247"/>
      <c r="E1" s="249"/>
      <c r="F1" s="249"/>
    </row>
    <row r="2" spans="1:12" x14ac:dyDescent="0.3">
      <c r="B2" s="239" t="s">
        <v>4</v>
      </c>
      <c r="C2" s="247"/>
    </row>
    <row r="3" spans="1:12" ht="9.75" customHeight="1" x14ac:dyDescent="0.3">
      <c r="B3" s="239"/>
      <c r="C3" s="247"/>
      <c r="E3" s="250"/>
      <c r="F3" s="250"/>
    </row>
    <row r="4" spans="1:12" ht="20.25" customHeight="1" x14ac:dyDescent="0.35">
      <c r="B4" s="239"/>
      <c r="C4" s="247"/>
      <c r="E4" s="248" t="s">
        <v>143</v>
      </c>
      <c r="F4" s="248"/>
      <c r="H4" s="5" t="s">
        <v>5</v>
      </c>
      <c r="I4" s="5"/>
    </row>
    <row r="5" spans="1:12" ht="17.399999999999999" customHeight="1" x14ac:dyDescent="0.3">
      <c r="B5" s="247"/>
      <c r="C5" s="247"/>
      <c r="D5" s="4" t="s">
        <v>5</v>
      </c>
      <c r="E5" s="251" t="s">
        <v>6</v>
      </c>
      <c r="F5" s="251"/>
      <c r="G5" s="6" t="s">
        <v>144</v>
      </c>
      <c r="H5" s="7"/>
      <c r="I5" s="7"/>
    </row>
    <row r="6" spans="1:12" ht="15.75" customHeight="1" x14ac:dyDescent="0.3">
      <c r="A6" s="252"/>
      <c r="B6" s="255" t="s">
        <v>7</v>
      </c>
      <c r="C6" s="256"/>
      <c r="D6" s="256"/>
      <c r="E6" s="257" t="s">
        <v>8</v>
      </c>
      <c r="F6" s="258"/>
      <c r="G6" s="272" t="s">
        <v>161</v>
      </c>
      <c r="H6" s="273"/>
      <c r="I6" s="274"/>
      <c r="J6" s="252"/>
    </row>
    <row r="7" spans="1:12" ht="15.75" customHeight="1" x14ac:dyDescent="0.3">
      <c r="A7" s="253"/>
      <c r="B7" s="264" t="s">
        <v>9</v>
      </c>
      <c r="C7" s="265"/>
      <c r="D7" s="266" t="s">
        <v>158</v>
      </c>
      <c r="E7" s="259"/>
      <c r="F7" s="260"/>
      <c r="G7" s="266" t="s">
        <v>10</v>
      </c>
      <c r="H7" s="266" t="s">
        <v>11</v>
      </c>
      <c r="I7" s="266" t="s">
        <v>12</v>
      </c>
      <c r="J7" s="253"/>
    </row>
    <row r="8" spans="1:12" ht="10.5" customHeight="1" x14ac:dyDescent="0.3">
      <c r="A8" s="253"/>
      <c r="B8" s="268" t="s">
        <v>55</v>
      </c>
      <c r="C8" s="270" t="s">
        <v>140</v>
      </c>
      <c r="D8" s="267"/>
      <c r="E8" s="259"/>
      <c r="F8" s="260"/>
      <c r="G8" s="267"/>
      <c r="H8" s="255"/>
      <c r="I8" s="267"/>
      <c r="J8" s="253"/>
    </row>
    <row r="9" spans="1:12" ht="10.199999999999999" customHeight="1" x14ac:dyDescent="0.3">
      <c r="A9" s="254"/>
      <c r="B9" s="269"/>
      <c r="C9" s="271"/>
      <c r="D9" s="267"/>
      <c r="E9" s="261"/>
      <c r="F9" s="262"/>
      <c r="G9" s="267"/>
      <c r="H9" s="255"/>
      <c r="I9" s="267"/>
      <c r="J9" s="254"/>
    </row>
    <row r="10" spans="1:12" ht="12.45" customHeight="1" x14ac:dyDescent="0.3">
      <c r="A10" s="8"/>
      <c r="B10" s="9"/>
      <c r="C10" s="9"/>
      <c r="D10" s="9"/>
      <c r="E10" s="8"/>
      <c r="F10" s="9"/>
      <c r="G10" s="9"/>
      <c r="H10" s="9"/>
      <c r="I10" s="9"/>
      <c r="J10" s="8"/>
      <c r="K10" s="138"/>
      <c r="L10" s="141"/>
    </row>
    <row r="11" spans="1:12" ht="12.45" customHeight="1" x14ac:dyDescent="0.3">
      <c r="A11" s="11">
        <v>1</v>
      </c>
      <c r="B11" s="12">
        <v>357821</v>
      </c>
      <c r="C11" s="12">
        <v>667856</v>
      </c>
      <c r="D11" s="12">
        <v>633000</v>
      </c>
      <c r="E11" s="11">
        <v>1</v>
      </c>
      <c r="F11" s="13" t="s">
        <v>56</v>
      </c>
      <c r="G11" s="12">
        <v>645841</v>
      </c>
      <c r="H11" s="12">
        <v>645841</v>
      </c>
      <c r="I11" s="12">
        <v>645841</v>
      </c>
      <c r="J11" s="11">
        <v>1</v>
      </c>
    </row>
    <row r="12" spans="1:12" ht="12.45" customHeight="1" x14ac:dyDescent="0.3">
      <c r="A12" s="11">
        <v>2</v>
      </c>
      <c r="B12" s="12"/>
      <c r="C12" s="12"/>
      <c r="D12" s="12"/>
      <c r="E12" s="11">
        <v>2</v>
      </c>
      <c r="F12" s="13"/>
      <c r="G12" s="12"/>
      <c r="H12" s="12"/>
      <c r="I12" s="12"/>
      <c r="J12" s="11">
        <v>2</v>
      </c>
    </row>
    <row r="13" spans="1:12" ht="12.45" customHeight="1" x14ac:dyDescent="0.3">
      <c r="A13" s="11">
        <v>3</v>
      </c>
      <c r="B13" s="12">
        <v>1687</v>
      </c>
      <c r="C13" s="12">
        <f>151+57</f>
        <v>208</v>
      </c>
      <c r="D13" s="12">
        <v>3500</v>
      </c>
      <c r="E13" s="11">
        <v>3</v>
      </c>
      <c r="F13" s="13" t="s">
        <v>142</v>
      </c>
      <c r="G13" s="12">
        <v>1500</v>
      </c>
      <c r="H13" s="12">
        <v>1500</v>
      </c>
      <c r="I13" s="12">
        <v>1500</v>
      </c>
      <c r="J13" s="11">
        <v>3</v>
      </c>
    </row>
    <row r="14" spans="1:12" ht="12.45" customHeight="1" x14ac:dyDescent="0.3">
      <c r="A14" s="11">
        <v>4</v>
      </c>
      <c r="B14" s="12">
        <v>956</v>
      </c>
      <c r="C14" s="12">
        <v>139</v>
      </c>
      <c r="D14" s="12">
        <v>300</v>
      </c>
      <c r="E14" s="11">
        <v>4</v>
      </c>
      <c r="F14" s="13" t="s">
        <v>13</v>
      </c>
      <c r="G14" s="12">
        <v>300</v>
      </c>
      <c r="H14" s="12">
        <v>300</v>
      </c>
      <c r="I14" s="12">
        <v>300</v>
      </c>
      <c r="J14" s="11">
        <v>4</v>
      </c>
    </row>
    <row r="15" spans="1:12" ht="12.45" customHeight="1" x14ac:dyDescent="0.3">
      <c r="A15" s="11">
        <v>5</v>
      </c>
      <c r="B15" s="12" t="s">
        <v>5</v>
      </c>
      <c r="C15" s="12" t="s">
        <v>5</v>
      </c>
      <c r="D15" s="12"/>
      <c r="E15" s="11">
        <v>5</v>
      </c>
      <c r="F15" s="14" t="s">
        <v>5</v>
      </c>
      <c r="G15" s="12"/>
      <c r="H15" s="12"/>
      <c r="I15" s="12"/>
      <c r="J15" s="11">
        <v>5</v>
      </c>
      <c r="L15" s="140" t="s">
        <v>5</v>
      </c>
    </row>
    <row r="16" spans="1:12" ht="12.45" customHeight="1" x14ac:dyDescent="0.3">
      <c r="A16" s="11">
        <v>6</v>
      </c>
      <c r="B16" s="12"/>
      <c r="C16" s="12"/>
      <c r="D16" s="12"/>
      <c r="E16" s="11">
        <v>6</v>
      </c>
      <c r="G16" s="12"/>
      <c r="H16" s="12"/>
      <c r="I16" s="12"/>
      <c r="J16" s="11">
        <v>6</v>
      </c>
    </row>
    <row r="17" spans="1:12" ht="12.45" customHeight="1" x14ac:dyDescent="0.3">
      <c r="A17" s="11">
        <v>7</v>
      </c>
      <c r="B17" s="12"/>
      <c r="C17" s="12"/>
      <c r="D17" s="12"/>
      <c r="E17" s="11">
        <v>7</v>
      </c>
      <c r="F17" s="15" t="s">
        <v>14</v>
      </c>
      <c r="G17" s="12"/>
      <c r="H17" s="12"/>
      <c r="I17" s="12"/>
      <c r="J17" s="11">
        <v>7</v>
      </c>
    </row>
    <row r="18" spans="1:12" ht="12.45" customHeight="1" x14ac:dyDescent="0.3">
      <c r="A18" s="11">
        <v>8</v>
      </c>
      <c r="B18" s="12"/>
      <c r="C18" s="12"/>
      <c r="D18" s="12"/>
      <c r="E18" s="11">
        <v>8</v>
      </c>
      <c r="G18" s="12"/>
      <c r="H18" s="12"/>
      <c r="I18" s="12"/>
      <c r="J18" s="11">
        <v>8</v>
      </c>
    </row>
    <row r="19" spans="1:12" ht="12.45" customHeight="1" x14ac:dyDescent="0.3">
      <c r="A19" s="11">
        <v>9</v>
      </c>
      <c r="B19" s="12">
        <v>3900</v>
      </c>
      <c r="C19" s="12">
        <v>5250</v>
      </c>
      <c r="D19" s="12">
        <v>2000</v>
      </c>
      <c r="E19" s="11">
        <v>9</v>
      </c>
      <c r="F19" s="16" t="s">
        <v>15</v>
      </c>
      <c r="G19" s="12">
        <v>2500</v>
      </c>
      <c r="H19" s="12">
        <v>2500</v>
      </c>
      <c r="I19" s="12">
        <v>2500</v>
      </c>
      <c r="J19" s="11">
        <v>9</v>
      </c>
    </row>
    <row r="20" spans="1:12" ht="12.45" customHeight="1" x14ac:dyDescent="0.3">
      <c r="A20" s="11">
        <v>10</v>
      </c>
      <c r="B20" s="12">
        <v>0</v>
      </c>
      <c r="C20" s="12">
        <v>0</v>
      </c>
      <c r="D20" s="12">
        <v>18150</v>
      </c>
      <c r="E20" s="11">
        <v>10</v>
      </c>
      <c r="F20" s="16" t="s">
        <v>154</v>
      </c>
      <c r="G20" s="12">
        <v>18150</v>
      </c>
      <c r="H20" s="12">
        <v>18150</v>
      </c>
      <c r="I20" s="12">
        <v>18150</v>
      </c>
      <c r="J20" s="11">
        <v>10</v>
      </c>
    </row>
    <row r="21" spans="1:12" ht="12.45" customHeight="1" x14ac:dyDescent="0.3">
      <c r="A21" s="11">
        <v>11</v>
      </c>
      <c r="B21" s="12">
        <v>6624</v>
      </c>
      <c r="C21" s="12">
        <v>2334</v>
      </c>
      <c r="D21" s="12">
        <v>4000</v>
      </c>
      <c r="E21" s="11">
        <v>11</v>
      </c>
      <c r="F21" s="16" t="s">
        <v>54</v>
      </c>
      <c r="G21" s="12">
        <v>4000</v>
      </c>
      <c r="H21" s="12">
        <v>4000</v>
      </c>
      <c r="I21" s="12">
        <v>4000</v>
      </c>
      <c r="J21" s="11">
        <v>11</v>
      </c>
    </row>
    <row r="22" spans="1:12" ht="12.45" customHeight="1" x14ac:dyDescent="0.3">
      <c r="A22" s="11">
        <v>12</v>
      </c>
      <c r="B22" s="12">
        <v>0</v>
      </c>
      <c r="C22" s="12">
        <v>0</v>
      </c>
      <c r="D22" s="12">
        <v>500000</v>
      </c>
      <c r="E22" s="11">
        <v>12</v>
      </c>
      <c r="F22" s="16" t="s">
        <v>153</v>
      </c>
      <c r="G22" s="12">
        <v>500000</v>
      </c>
      <c r="H22" s="12">
        <v>500000</v>
      </c>
      <c r="I22" s="12">
        <v>500000</v>
      </c>
      <c r="J22" s="11">
        <v>12</v>
      </c>
    </row>
    <row r="23" spans="1:12" ht="12.45" customHeight="1" x14ac:dyDescent="0.3">
      <c r="A23" s="11">
        <v>13</v>
      </c>
      <c r="B23" s="12">
        <v>43251</v>
      </c>
      <c r="C23" s="12">
        <v>329492</v>
      </c>
      <c r="D23" s="12">
        <v>67000</v>
      </c>
      <c r="E23" s="11">
        <v>13</v>
      </c>
      <c r="F23" s="16" t="s">
        <v>164</v>
      </c>
      <c r="G23" s="12">
        <v>67000</v>
      </c>
      <c r="H23" s="12">
        <v>67000</v>
      </c>
      <c r="I23" s="12">
        <v>67000</v>
      </c>
      <c r="J23" s="11">
        <v>13</v>
      </c>
    </row>
    <row r="24" spans="1:12" ht="12.45" customHeight="1" x14ac:dyDescent="0.3">
      <c r="A24" s="11">
        <v>14</v>
      </c>
      <c r="B24" s="17">
        <v>19652</v>
      </c>
      <c r="C24" s="17">
        <v>0</v>
      </c>
      <c r="D24" s="17">
        <v>100000</v>
      </c>
      <c r="E24" s="11">
        <v>14</v>
      </c>
      <c r="F24" s="16" t="s">
        <v>16</v>
      </c>
      <c r="G24" s="17">
        <v>100000</v>
      </c>
      <c r="H24" s="17">
        <v>100000</v>
      </c>
      <c r="I24" s="17">
        <v>100000</v>
      </c>
      <c r="J24" s="11">
        <v>14</v>
      </c>
    </row>
    <row r="25" spans="1:12" ht="12.45" customHeight="1" x14ac:dyDescent="0.3">
      <c r="A25" s="11">
        <v>15</v>
      </c>
      <c r="B25" s="12">
        <v>25000</v>
      </c>
      <c r="C25" s="12">
        <v>0</v>
      </c>
      <c r="D25" s="12">
        <v>0</v>
      </c>
      <c r="E25" s="11">
        <v>15</v>
      </c>
      <c r="F25" s="16" t="s">
        <v>141</v>
      </c>
      <c r="G25" s="12">
        <v>0</v>
      </c>
      <c r="H25" s="12">
        <v>0</v>
      </c>
      <c r="I25" s="12">
        <v>0</v>
      </c>
      <c r="J25" s="11">
        <v>15</v>
      </c>
    </row>
    <row r="26" spans="1:12" ht="12.45" customHeight="1" x14ac:dyDescent="0.3">
      <c r="A26" s="11">
        <v>16</v>
      </c>
      <c r="B26" s="12"/>
      <c r="C26" s="12"/>
      <c r="D26" s="135">
        <v>263000</v>
      </c>
      <c r="E26" s="11">
        <v>16</v>
      </c>
      <c r="F26" s="134" t="s">
        <v>163</v>
      </c>
      <c r="G26" s="135">
        <v>36000</v>
      </c>
      <c r="H26" s="135">
        <v>36000</v>
      </c>
      <c r="I26" s="135">
        <v>36000</v>
      </c>
      <c r="J26" s="11">
        <v>16</v>
      </c>
      <c r="K26" s="139" t="s">
        <v>5</v>
      </c>
      <c r="L26" s="140" t="s">
        <v>5</v>
      </c>
    </row>
    <row r="27" spans="1:12" ht="12.45" hidden="1" customHeight="1" x14ac:dyDescent="0.3">
      <c r="A27" s="11">
        <v>17</v>
      </c>
      <c r="B27" s="12"/>
      <c r="C27" s="12"/>
      <c r="D27" s="135">
        <v>0</v>
      </c>
      <c r="E27" s="11">
        <v>17</v>
      </c>
      <c r="F27" s="136" t="s">
        <v>145</v>
      </c>
      <c r="G27" s="135">
        <v>0</v>
      </c>
      <c r="H27" s="135">
        <v>0</v>
      </c>
      <c r="I27" s="135">
        <v>0</v>
      </c>
      <c r="J27" s="11">
        <v>17</v>
      </c>
    </row>
    <row r="28" spans="1:12" ht="12.45" customHeight="1" x14ac:dyDescent="0.3">
      <c r="A28" s="11">
        <v>18</v>
      </c>
      <c r="B28" s="12"/>
      <c r="C28" s="12">
        <v>4160</v>
      </c>
      <c r="D28" s="12">
        <v>3000</v>
      </c>
      <c r="E28" s="11">
        <v>18</v>
      </c>
      <c r="F28" s="16" t="s">
        <v>152</v>
      </c>
      <c r="G28" s="12">
        <v>5000</v>
      </c>
      <c r="H28" s="12">
        <v>5000</v>
      </c>
      <c r="I28" s="12">
        <v>5000</v>
      </c>
      <c r="J28" s="11">
        <v>18</v>
      </c>
      <c r="K28" s="3" t="s">
        <v>5</v>
      </c>
      <c r="L28" s="140" t="s">
        <v>5</v>
      </c>
    </row>
    <row r="29" spans="1:12" ht="12.45" customHeight="1" x14ac:dyDescent="0.3">
      <c r="A29" s="11">
        <v>19</v>
      </c>
      <c r="B29" s="12"/>
      <c r="C29" s="12" t="s">
        <v>5</v>
      </c>
      <c r="D29" s="12"/>
      <c r="E29" s="11">
        <v>19</v>
      </c>
      <c r="F29" s="16" t="s">
        <v>162</v>
      </c>
      <c r="G29" s="12">
        <v>20000</v>
      </c>
      <c r="H29" s="12">
        <v>20000</v>
      </c>
      <c r="I29" s="12">
        <v>20000</v>
      </c>
      <c r="J29" s="11">
        <v>19</v>
      </c>
    </row>
    <row r="30" spans="1:12" ht="12.45" customHeight="1" x14ac:dyDescent="0.3">
      <c r="A30" s="11">
        <v>20</v>
      </c>
      <c r="B30" s="12"/>
      <c r="C30" s="12"/>
      <c r="D30" s="12"/>
      <c r="E30" s="11">
        <v>20</v>
      </c>
      <c r="F30" s="16" t="s">
        <v>5</v>
      </c>
      <c r="G30" s="12"/>
      <c r="H30" s="12"/>
      <c r="I30" s="12"/>
      <c r="J30" s="11">
        <v>20</v>
      </c>
    </row>
    <row r="31" spans="1:12" ht="12.45" customHeight="1" x14ac:dyDescent="0.3">
      <c r="A31" s="11">
        <v>21</v>
      </c>
      <c r="B31" s="12"/>
      <c r="C31" s="12"/>
      <c r="D31" s="12"/>
      <c r="E31" s="11">
        <v>21</v>
      </c>
      <c r="F31" s="137" t="s">
        <v>5</v>
      </c>
      <c r="G31" s="12"/>
      <c r="H31" s="12"/>
      <c r="I31" s="12"/>
      <c r="J31" s="11">
        <v>21</v>
      </c>
    </row>
    <row r="32" spans="1:12" ht="12.45" customHeight="1" x14ac:dyDescent="0.3">
      <c r="A32" s="11">
        <v>22</v>
      </c>
      <c r="B32" s="12"/>
      <c r="C32" s="12"/>
      <c r="D32" s="12" t="s">
        <v>5</v>
      </c>
      <c r="E32" s="11">
        <v>22</v>
      </c>
      <c r="F32" s="16"/>
      <c r="G32" s="12"/>
      <c r="H32" s="12"/>
      <c r="I32" s="12"/>
      <c r="J32" s="11">
        <v>22</v>
      </c>
      <c r="L32" s="140">
        <f>1736895-1737895</f>
        <v>-1000</v>
      </c>
    </row>
    <row r="33" spans="1:12" ht="12.45" customHeight="1" x14ac:dyDescent="0.3">
      <c r="A33" s="11">
        <v>23</v>
      </c>
      <c r="B33" s="12"/>
      <c r="C33" s="12"/>
      <c r="D33" s="12"/>
      <c r="E33" s="11">
        <v>23</v>
      </c>
      <c r="F33" s="137" t="s">
        <v>5</v>
      </c>
      <c r="G33" s="12"/>
      <c r="H33" s="12"/>
      <c r="I33" s="12"/>
      <c r="J33" s="11">
        <v>23</v>
      </c>
    </row>
    <row r="34" spans="1:12" ht="12.45" customHeight="1" x14ac:dyDescent="0.3">
      <c r="A34" s="11">
        <v>24</v>
      </c>
      <c r="B34" s="12" t="s">
        <v>5</v>
      </c>
      <c r="C34" s="12"/>
      <c r="D34" s="12"/>
      <c r="E34" s="11">
        <v>24</v>
      </c>
      <c r="F34" s="137" t="s">
        <v>5</v>
      </c>
      <c r="G34" s="12"/>
      <c r="H34" s="12"/>
      <c r="I34" s="12"/>
      <c r="J34" s="11">
        <v>24</v>
      </c>
      <c r="L34" s="140" t="s">
        <v>5</v>
      </c>
    </row>
    <row r="35" spans="1:12" ht="12.45" customHeight="1" x14ac:dyDescent="0.3">
      <c r="A35" s="11">
        <v>25</v>
      </c>
      <c r="B35" s="12"/>
      <c r="C35" s="12"/>
      <c r="D35" s="12"/>
      <c r="E35" s="11">
        <v>25</v>
      </c>
      <c r="F35" s="16" t="s">
        <v>5</v>
      </c>
      <c r="G35" s="12"/>
      <c r="H35" s="12"/>
      <c r="I35" s="12"/>
      <c r="J35" s="11">
        <v>25</v>
      </c>
    </row>
    <row r="36" spans="1:12" ht="12.45" customHeight="1" x14ac:dyDescent="0.3">
      <c r="A36" s="11">
        <v>26</v>
      </c>
      <c r="B36" s="12"/>
      <c r="C36" s="12"/>
      <c r="D36" s="12"/>
      <c r="E36" s="11">
        <v>26</v>
      </c>
      <c r="F36" s="137" t="s">
        <v>5</v>
      </c>
      <c r="G36" s="12"/>
      <c r="H36" s="12"/>
      <c r="I36" s="12"/>
      <c r="J36" s="11">
        <v>26</v>
      </c>
    </row>
    <row r="37" spans="1:12" ht="12.45" customHeight="1" x14ac:dyDescent="0.3">
      <c r="A37" s="11">
        <v>27</v>
      </c>
      <c r="B37" s="12"/>
      <c r="C37" s="12"/>
      <c r="D37" s="12"/>
      <c r="E37" s="11">
        <v>27</v>
      </c>
      <c r="F37" s="16"/>
      <c r="G37" s="12"/>
      <c r="H37" s="12"/>
      <c r="I37" s="12"/>
      <c r="J37" s="11">
        <v>27</v>
      </c>
      <c r="L37" s="140">
        <v>255</v>
      </c>
    </row>
    <row r="38" spans="1:12" ht="12.45" customHeight="1" x14ac:dyDescent="0.3">
      <c r="A38" s="11">
        <v>28</v>
      </c>
      <c r="B38" s="12" t="s">
        <v>5</v>
      </c>
      <c r="C38" s="12"/>
      <c r="D38" s="12" t="s">
        <v>5</v>
      </c>
      <c r="E38" s="11">
        <v>28</v>
      </c>
      <c r="F38" s="16"/>
      <c r="G38" s="12"/>
      <c r="H38" s="12"/>
      <c r="I38" s="12"/>
      <c r="J38" s="11">
        <v>28</v>
      </c>
      <c r="L38" s="140">
        <v>30.44</v>
      </c>
    </row>
    <row r="39" spans="1:12" ht="12.45" customHeight="1" x14ac:dyDescent="0.3">
      <c r="A39" s="11">
        <v>29</v>
      </c>
      <c r="B39" s="12">
        <f>SUM(B11:B37)</f>
        <v>458891</v>
      </c>
      <c r="C39" s="12">
        <f>SUM(C11:C37)</f>
        <v>1009439</v>
      </c>
      <c r="D39" s="12">
        <f>SUM(D11:D37)</f>
        <v>1593950</v>
      </c>
      <c r="E39" s="11">
        <v>29</v>
      </c>
      <c r="F39" s="13" t="s">
        <v>17</v>
      </c>
      <c r="G39" s="12">
        <f>SUM(G11:G38)</f>
        <v>1400291</v>
      </c>
      <c r="H39" s="12">
        <f>SUM(H11:H38)</f>
        <v>1400291</v>
      </c>
      <c r="I39" s="12">
        <f>SUM(I11:I38)</f>
        <v>1400291</v>
      </c>
      <c r="J39" s="11">
        <v>29</v>
      </c>
      <c r="L39" s="140">
        <v>5.08</v>
      </c>
    </row>
    <row r="40" spans="1:12" ht="12.45" customHeight="1" x14ac:dyDescent="0.3">
      <c r="A40" s="11">
        <v>30</v>
      </c>
      <c r="B40" s="18"/>
      <c r="C40" s="18"/>
      <c r="D40" s="12">
        <v>142945</v>
      </c>
      <c r="E40" s="11">
        <v>30</v>
      </c>
      <c r="F40" s="13" t="s">
        <v>18</v>
      </c>
      <c r="G40" s="12">
        <v>146592</v>
      </c>
      <c r="H40" s="12">
        <f>G40</f>
        <v>146592</v>
      </c>
      <c r="I40" s="12">
        <f>H40</f>
        <v>146592</v>
      </c>
      <c r="J40" s="11">
        <v>30</v>
      </c>
      <c r="L40" s="140">
        <v>2.64</v>
      </c>
    </row>
    <row r="41" spans="1:12" ht="12.45" customHeight="1" thickBot="1" x14ac:dyDescent="0.35">
      <c r="A41" s="19">
        <v>31</v>
      </c>
      <c r="B41" s="20">
        <v>104226</v>
      </c>
      <c r="C41" s="20">
        <v>134834</v>
      </c>
      <c r="D41" s="21"/>
      <c r="E41" s="19">
        <v>31</v>
      </c>
      <c r="F41" s="22" t="s">
        <v>19</v>
      </c>
      <c r="G41" s="21"/>
      <c r="H41" s="21"/>
      <c r="I41" s="21"/>
      <c r="J41" s="19">
        <v>31</v>
      </c>
      <c r="L41" s="140">
        <v>5.0599999999999996</v>
      </c>
    </row>
    <row r="42" spans="1:12" ht="15.75" customHeight="1" thickBot="1" x14ac:dyDescent="0.35">
      <c r="A42" s="23">
        <v>32</v>
      </c>
      <c r="B42" s="24">
        <f>B39+B41</f>
        <v>563117</v>
      </c>
      <c r="C42" s="24">
        <f>C39+C41</f>
        <v>1144273</v>
      </c>
      <c r="D42" s="24">
        <f>D39+D40</f>
        <v>1736895</v>
      </c>
      <c r="E42" s="25">
        <v>32</v>
      </c>
      <c r="F42" s="26" t="s">
        <v>20</v>
      </c>
      <c r="G42" s="24">
        <f>G39+G40</f>
        <v>1546883</v>
      </c>
      <c r="H42" s="24">
        <f>H39+H40</f>
        <v>1546883</v>
      </c>
      <c r="I42" s="24">
        <f>I39+I40</f>
        <v>1546883</v>
      </c>
      <c r="J42" s="27">
        <v>32</v>
      </c>
      <c r="K42" s="60"/>
      <c r="L42" s="141">
        <f>SUM(L37:L41)</f>
        <v>298.21999999999997</v>
      </c>
    </row>
    <row r="43" spans="1:12" ht="19.5" hidden="1" customHeight="1" x14ac:dyDescent="0.3">
      <c r="B43" s="28" t="s">
        <v>21</v>
      </c>
      <c r="C43" s="28"/>
      <c r="D43" s="263"/>
      <c r="E43" s="263"/>
      <c r="F43" s="263"/>
      <c r="G43" s="263"/>
    </row>
    <row r="44" spans="1:12" ht="13.2" hidden="1" customHeight="1" x14ac:dyDescent="0.3">
      <c r="C44" s="143" t="s">
        <v>5</v>
      </c>
      <c r="D44" s="62">
        <f>D42-1732898</f>
        <v>3997</v>
      </c>
    </row>
    <row r="45" spans="1:12" ht="13.2" hidden="1" customHeight="1" x14ac:dyDescent="0.3">
      <c r="C45" s="1" t="s">
        <v>5</v>
      </c>
    </row>
    <row r="46" spans="1:12" ht="15" hidden="1" customHeight="1" x14ac:dyDescent="0.3"/>
    <row r="47" spans="1:12" ht="10.5" hidden="1" customHeight="1" x14ac:dyDescent="0.3"/>
    <row r="48" spans="1:12" ht="10.5" hidden="1" customHeight="1" x14ac:dyDescent="0.3"/>
    <row r="49" ht="10.5" hidden="1" customHeight="1" x14ac:dyDescent="0.3"/>
    <row r="50" ht="10.5" hidden="1" customHeight="1" x14ac:dyDescent="0.3"/>
    <row r="51" ht="10.5" hidden="1" customHeight="1" x14ac:dyDescent="0.3"/>
    <row r="52" ht="10.5" hidden="1" customHeight="1" x14ac:dyDescent="0.3"/>
    <row r="53" ht="10.5" hidden="1" customHeight="1" x14ac:dyDescent="0.3"/>
    <row r="54" ht="10.5" hidden="1" customHeight="1" x14ac:dyDescent="0.3"/>
    <row r="55" ht="10.5" hidden="1" customHeight="1" x14ac:dyDescent="0.3"/>
    <row r="56" ht="9.75" hidden="1" customHeight="1" x14ac:dyDescent="0.3"/>
    <row r="57" ht="9.75" hidden="1" customHeight="1" x14ac:dyDescent="0.3"/>
    <row r="58" ht="9.75" hidden="1" customHeight="1" x14ac:dyDescent="0.3"/>
    <row r="59" ht="9.75" hidden="1" customHeight="1" x14ac:dyDescent="0.3"/>
    <row r="60" ht="9.75" hidden="1" customHeight="1" x14ac:dyDescent="0.3"/>
    <row r="61" ht="9.75" hidden="1" customHeight="1" x14ac:dyDescent="0.3"/>
    <row r="62" ht="9.75" hidden="1" customHeight="1" x14ac:dyDescent="0.3"/>
    <row r="2290" ht="252.75" hidden="1" customHeight="1" x14ac:dyDescent="0.3"/>
  </sheetData>
  <mergeCells count="22">
    <mergeCell ref="D43:G43"/>
    <mergeCell ref="J6:J9"/>
    <mergeCell ref="B7:C7"/>
    <mergeCell ref="D7:D9"/>
    <mergeCell ref="G7:G9"/>
    <mergeCell ref="H7:H9"/>
    <mergeCell ref="I7:I9"/>
    <mergeCell ref="B8:B9"/>
    <mergeCell ref="C8:C9"/>
    <mergeCell ref="G6:I6"/>
    <mergeCell ref="B5:C5"/>
    <mergeCell ref="E5:F5"/>
    <mergeCell ref="A6:A9"/>
    <mergeCell ref="B6:D6"/>
    <mergeCell ref="E6:F9"/>
    <mergeCell ref="B4:C4"/>
    <mergeCell ref="E4:F4"/>
    <mergeCell ref="B1:C1"/>
    <mergeCell ref="E1:F1"/>
    <mergeCell ref="B2:C2"/>
    <mergeCell ref="B3:C3"/>
    <mergeCell ref="E3:F3"/>
  </mergeCells>
  <pageMargins left="0.2" right="0.2" top="0.2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8576"/>
  <sheetViews>
    <sheetView topLeftCell="A17" workbookViewId="0">
      <selection activeCell="H35" sqref="H35"/>
    </sheetView>
  </sheetViews>
  <sheetFormatPr defaultColWidth="0" defaultRowHeight="13.8" zeroHeight="1" x14ac:dyDescent="0.3"/>
  <cols>
    <col min="1" max="1" width="3.33203125" style="29" bestFit="1" customWidth="1"/>
    <col min="2" max="2" width="11.6640625" style="4" customWidth="1"/>
    <col min="3" max="3" width="13.109375" style="4" customWidth="1"/>
    <col min="4" max="4" width="15.33203125" style="4" bestFit="1" customWidth="1"/>
    <col min="5" max="5" width="3.33203125" style="3" bestFit="1" customWidth="1"/>
    <col min="6" max="6" width="13" style="4" customWidth="1"/>
    <col min="7" max="7" width="25.5546875" style="4" customWidth="1"/>
    <col min="8" max="8" width="14.88671875" style="4" customWidth="1"/>
    <col min="9" max="9" width="13.109375" style="4" customWidth="1"/>
    <col min="10" max="10" width="12.6640625" style="4" bestFit="1" customWidth="1"/>
    <col min="11" max="11" width="8.21875" style="29" bestFit="1" customWidth="1"/>
    <col min="12" max="12" width="18.88671875" style="4" hidden="1" customWidth="1"/>
    <col min="13" max="16384" width="0" style="4" hidden="1"/>
  </cols>
  <sheetData>
    <row r="1" spans="1:12" ht="18" x14ac:dyDescent="0.35">
      <c r="B1" s="30" t="s">
        <v>3</v>
      </c>
      <c r="C1" s="31"/>
      <c r="D1" s="31"/>
      <c r="E1" s="248" t="s">
        <v>22</v>
      </c>
      <c r="F1" s="278"/>
      <c r="G1" s="278"/>
      <c r="H1" s="249"/>
      <c r="I1" s="249"/>
      <c r="J1" s="249"/>
      <c r="K1" s="249"/>
    </row>
    <row r="2" spans="1:12" x14ac:dyDescent="0.3">
      <c r="B2" s="275" t="s">
        <v>23</v>
      </c>
      <c r="C2" s="276"/>
      <c r="D2" s="276"/>
      <c r="E2" s="249"/>
      <c r="F2" s="249"/>
      <c r="G2" s="249"/>
      <c r="H2" s="249"/>
      <c r="I2" s="249"/>
      <c r="J2" s="249"/>
      <c r="K2" s="249"/>
    </row>
    <row r="3" spans="1:12" ht="19.95" customHeight="1" x14ac:dyDescent="0.35">
      <c r="B3" s="275"/>
      <c r="C3" s="276"/>
      <c r="D3" s="276"/>
      <c r="E3" s="277" t="s">
        <v>6</v>
      </c>
      <c r="F3" s="277"/>
      <c r="G3" s="277"/>
      <c r="H3" s="249"/>
      <c r="I3" s="249"/>
      <c r="J3" s="249"/>
      <c r="K3" s="249"/>
    </row>
    <row r="4" spans="1:12" ht="6.6" hidden="1" customHeight="1" x14ac:dyDescent="0.3">
      <c r="B4" s="249"/>
      <c r="C4" s="249"/>
      <c r="D4" s="249"/>
      <c r="E4" s="306"/>
      <c r="F4" s="306"/>
      <c r="G4" s="306"/>
      <c r="H4" s="249"/>
      <c r="I4" s="249"/>
      <c r="J4" s="249"/>
      <c r="K4" s="249"/>
    </row>
    <row r="5" spans="1:12" ht="15.6" customHeight="1" x14ac:dyDescent="0.3">
      <c r="A5" s="279"/>
      <c r="B5" s="282" t="s">
        <v>7</v>
      </c>
      <c r="C5" s="283"/>
      <c r="D5" s="284"/>
      <c r="E5" s="285" t="s">
        <v>24</v>
      </c>
      <c r="F5" s="286"/>
      <c r="G5" s="287"/>
      <c r="H5" s="294" t="s">
        <v>157</v>
      </c>
      <c r="I5" s="295"/>
      <c r="J5" s="295"/>
      <c r="K5" s="279"/>
    </row>
    <row r="6" spans="1:12" ht="13.95" customHeight="1" x14ac:dyDescent="0.3">
      <c r="A6" s="280"/>
      <c r="B6" s="282" t="s">
        <v>9</v>
      </c>
      <c r="C6" s="284"/>
      <c r="D6" s="32" t="s">
        <v>0</v>
      </c>
      <c r="E6" s="288"/>
      <c r="F6" s="289"/>
      <c r="G6" s="290"/>
      <c r="H6" s="296"/>
      <c r="I6" s="297"/>
      <c r="J6" s="297"/>
      <c r="K6" s="280"/>
    </row>
    <row r="7" spans="1:12" x14ac:dyDescent="0.3">
      <c r="A7" s="280"/>
      <c r="B7" s="33" t="s">
        <v>25</v>
      </c>
      <c r="C7" s="34" t="s">
        <v>26</v>
      </c>
      <c r="D7" s="32" t="s">
        <v>27</v>
      </c>
      <c r="E7" s="288"/>
      <c r="F7" s="289"/>
      <c r="G7" s="290"/>
      <c r="H7" s="35" t="s">
        <v>28</v>
      </c>
      <c r="I7" s="35" t="s">
        <v>29</v>
      </c>
      <c r="J7" s="36" t="s">
        <v>30</v>
      </c>
      <c r="K7" s="280"/>
    </row>
    <row r="8" spans="1:12" x14ac:dyDescent="0.3">
      <c r="A8" s="281"/>
      <c r="B8" s="37" t="s">
        <v>139</v>
      </c>
      <c r="C8" s="38" t="s">
        <v>148</v>
      </c>
      <c r="D8" s="32" t="s">
        <v>156</v>
      </c>
      <c r="E8" s="291"/>
      <c r="F8" s="292"/>
      <c r="G8" s="293"/>
      <c r="H8" s="39" t="s">
        <v>31</v>
      </c>
      <c r="I8" s="39" t="s">
        <v>32</v>
      </c>
      <c r="J8" s="40" t="s">
        <v>33</v>
      </c>
      <c r="K8" s="281"/>
    </row>
    <row r="9" spans="1:12" x14ac:dyDescent="0.3">
      <c r="A9" s="11">
        <v>1</v>
      </c>
      <c r="B9" s="41"/>
      <c r="C9" s="41"/>
      <c r="D9" s="41"/>
      <c r="E9" s="11">
        <v>1</v>
      </c>
      <c r="F9" s="42" t="s">
        <v>34</v>
      </c>
      <c r="G9" s="42" t="s">
        <v>35</v>
      </c>
      <c r="H9" s="13"/>
      <c r="I9" s="13"/>
      <c r="J9" s="13"/>
      <c r="K9" s="11">
        <v>1</v>
      </c>
    </row>
    <row r="10" spans="1:12" x14ac:dyDescent="0.3">
      <c r="A10" s="11">
        <v>2</v>
      </c>
      <c r="B10" s="43">
        <v>26830</v>
      </c>
      <c r="C10" s="43">
        <v>40819</v>
      </c>
      <c r="D10" s="43">
        <v>47000</v>
      </c>
      <c r="E10" s="11">
        <v>2</v>
      </c>
      <c r="F10" s="44" t="s">
        <v>2</v>
      </c>
      <c r="G10" s="45" t="s">
        <v>36</v>
      </c>
      <c r="H10" s="43">
        <v>85000</v>
      </c>
      <c r="I10" s="43">
        <v>85000</v>
      </c>
      <c r="J10" s="43">
        <v>85000</v>
      </c>
      <c r="K10" s="11">
        <v>2</v>
      </c>
    </row>
    <row r="11" spans="1:12" x14ac:dyDescent="0.3">
      <c r="A11" s="46">
        <v>3</v>
      </c>
      <c r="B11" s="41">
        <v>2181</v>
      </c>
      <c r="C11" s="41">
        <f>7.86+3591.14</f>
        <v>3599</v>
      </c>
      <c r="D11" s="41">
        <v>18600</v>
      </c>
      <c r="E11" s="47">
        <v>3</v>
      </c>
      <c r="F11" s="44" t="s">
        <v>2</v>
      </c>
      <c r="G11" s="45" t="s">
        <v>37</v>
      </c>
      <c r="H11" s="41">
        <v>22500</v>
      </c>
      <c r="I11" s="41">
        <v>22500</v>
      </c>
      <c r="J11" s="41">
        <v>22500</v>
      </c>
      <c r="K11" s="11">
        <v>3</v>
      </c>
      <c r="L11" s="62">
        <f>H10+H11</f>
        <v>107500</v>
      </c>
    </row>
    <row r="12" spans="1:12" x14ac:dyDescent="0.3">
      <c r="A12" s="11">
        <v>4</v>
      </c>
      <c r="B12" s="41"/>
      <c r="C12" s="41"/>
      <c r="D12" s="41"/>
      <c r="E12" s="11">
        <v>4</v>
      </c>
      <c r="F12" s="44"/>
      <c r="G12" s="45"/>
      <c r="H12" s="41" t="s">
        <v>5</v>
      </c>
      <c r="I12" s="41" t="s">
        <v>5</v>
      </c>
      <c r="J12" s="41" t="s">
        <v>5</v>
      </c>
      <c r="K12" s="11">
        <v>4</v>
      </c>
    </row>
    <row r="13" spans="1:12" x14ac:dyDescent="0.3">
      <c r="A13" s="11">
        <v>5</v>
      </c>
      <c r="B13" s="41"/>
      <c r="C13" s="41"/>
      <c r="D13" s="41"/>
      <c r="E13" s="11">
        <v>5</v>
      </c>
      <c r="F13" s="44"/>
      <c r="G13" s="45"/>
      <c r="H13" s="41"/>
      <c r="I13" s="41"/>
      <c r="J13" s="41"/>
      <c r="K13" s="11" t="s">
        <v>5</v>
      </c>
    </row>
    <row r="14" spans="1:12" x14ac:dyDescent="0.3">
      <c r="A14" s="11">
        <v>6</v>
      </c>
      <c r="B14" s="41">
        <v>2210</v>
      </c>
      <c r="C14" s="41">
        <f>1575.68+2340+120+756</f>
        <v>4791.68</v>
      </c>
      <c r="D14" s="41">
        <v>5000</v>
      </c>
      <c r="E14" s="11">
        <v>6</v>
      </c>
      <c r="F14" s="44" t="s">
        <v>38</v>
      </c>
      <c r="G14" s="45" t="s">
        <v>39</v>
      </c>
      <c r="H14" s="41">
        <v>7400</v>
      </c>
      <c r="I14" s="41">
        <v>7400</v>
      </c>
      <c r="J14" s="41">
        <v>7400</v>
      </c>
      <c r="K14" s="142" t="s">
        <v>5</v>
      </c>
      <c r="L14" s="62">
        <f>H14+H15+H16+H17+H18+H19+H20+H21+H22</f>
        <v>223600</v>
      </c>
    </row>
    <row r="15" spans="1:12" x14ac:dyDescent="0.3">
      <c r="A15" s="11">
        <v>7</v>
      </c>
      <c r="B15" s="48">
        <v>19977</v>
      </c>
      <c r="C15" s="48">
        <v>24915</v>
      </c>
      <c r="D15" s="48">
        <v>25000</v>
      </c>
      <c r="E15" s="11">
        <v>7</v>
      </c>
      <c r="F15" s="44" t="s">
        <v>38</v>
      </c>
      <c r="G15" s="45" t="s">
        <v>40</v>
      </c>
      <c r="H15" s="48">
        <v>30000</v>
      </c>
      <c r="I15" s="48">
        <v>30000</v>
      </c>
      <c r="J15" s="48">
        <v>30000</v>
      </c>
      <c r="K15" s="142" t="s">
        <v>5</v>
      </c>
    </row>
    <row r="16" spans="1:12" x14ac:dyDescent="0.3">
      <c r="A16" s="11">
        <v>8</v>
      </c>
      <c r="B16" s="41">
        <v>365</v>
      </c>
      <c r="C16" s="41">
        <v>251</v>
      </c>
      <c r="D16" s="41">
        <v>1500</v>
      </c>
      <c r="E16" s="11">
        <v>8</v>
      </c>
      <c r="F16" s="44" t="s">
        <v>38</v>
      </c>
      <c r="G16" s="45" t="s">
        <v>41</v>
      </c>
      <c r="H16" s="41">
        <v>1000</v>
      </c>
      <c r="I16" s="41">
        <v>1000</v>
      </c>
      <c r="J16" s="41">
        <v>1000</v>
      </c>
      <c r="K16" s="142" t="s">
        <v>5</v>
      </c>
    </row>
    <row r="17" spans="1:11" x14ac:dyDescent="0.3">
      <c r="A17" s="11">
        <v>9</v>
      </c>
      <c r="B17" s="41">
        <v>13401</v>
      </c>
      <c r="C17" s="41">
        <v>38626</v>
      </c>
      <c r="D17" s="41">
        <v>75000</v>
      </c>
      <c r="E17" s="11">
        <v>9</v>
      </c>
      <c r="F17" s="44" t="s">
        <v>38</v>
      </c>
      <c r="G17" s="45" t="s">
        <v>42</v>
      </c>
      <c r="H17" s="41">
        <v>43000</v>
      </c>
      <c r="I17" s="41">
        <v>43000</v>
      </c>
      <c r="J17" s="41">
        <v>43000</v>
      </c>
      <c r="K17" s="142" t="s">
        <v>5</v>
      </c>
    </row>
    <row r="18" spans="1:11" x14ac:dyDescent="0.3">
      <c r="A18" s="11">
        <v>10</v>
      </c>
      <c r="B18" s="41">
        <v>3114</v>
      </c>
      <c r="C18" s="41">
        <f>22825-484</f>
        <v>22341</v>
      </c>
      <c r="D18" s="41">
        <v>100000</v>
      </c>
      <c r="E18" s="11">
        <v>10</v>
      </c>
      <c r="F18" s="44" t="s">
        <v>57</v>
      </c>
      <c r="G18" s="45" t="s">
        <v>43</v>
      </c>
      <c r="H18" s="41">
        <v>50000</v>
      </c>
      <c r="I18" s="41">
        <v>50000</v>
      </c>
      <c r="J18" s="41">
        <v>50000</v>
      </c>
      <c r="K18" s="11">
        <v>10</v>
      </c>
    </row>
    <row r="19" spans="1:11" x14ac:dyDescent="0.3">
      <c r="A19" s="11">
        <v>11</v>
      </c>
      <c r="B19" s="41">
        <v>10109</v>
      </c>
      <c r="C19" s="41">
        <v>14660</v>
      </c>
      <c r="D19" s="41">
        <v>30000</v>
      </c>
      <c r="E19" s="11">
        <v>11</v>
      </c>
      <c r="F19" s="44" t="s">
        <v>38</v>
      </c>
      <c r="G19" s="45" t="s">
        <v>44</v>
      </c>
      <c r="H19" s="41">
        <v>21000</v>
      </c>
      <c r="I19" s="41">
        <v>21000</v>
      </c>
      <c r="J19" s="41">
        <v>21000</v>
      </c>
      <c r="K19" s="11">
        <v>11</v>
      </c>
    </row>
    <row r="20" spans="1:11" x14ac:dyDescent="0.3">
      <c r="A20" s="11">
        <v>12</v>
      </c>
      <c r="B20" s="41">
        <v>1543</v>
      </c>
      <c r="C20" s="41">
        <v>1337</v>
      </c>
      <c r="D20" s="41">
        <v>10000</v>
      </c>
      <c r="E20" s="11">
        <v>12</v>
      </c>
      <c r="F20" s="44" t="s">
        <v>38</v>
      </c>
      <c r="G20" s="45" t="s">
        <v>159</v>
      </c>
      <c r="H20" s="41">
        <v>53000</v>
      </c>
      <c r="I20" s="41">
        <v>53000</v>
      </c>
      <c r="J20" s="41">
        <v>53000</v>
      </c>
      <c r="K20" s="11">
        <v>12</v>
      </c>
    </row>
    <row r="21" spans="1:11" x14ac:dyDescent="0.3">
      <c r="A21" s="11">
        <v>13</v>
      </c>
      <c r="B21" s="41">
        <v>7672</v>
      </c>
      <c r="C21" s="41">
        <f>3690+905+3664</f>
        <v>8259</v>
      </c>
      <c r="D21" s="41">
        <v>15000</v>
      </c>
      <c r="E21" s="11">
        <v>14</v>
      </c>
      <c r="F21" s="44" t="s">
        <v>38</v>
      </c>
      <c r="G21" s="45" t="s">
        <v>45</v>
      </c>
      <c r="H21" s="41">
        <v>18000</v>
      </c>
      <c r="I21" s="41">
        <v>18000</v>
      </c>
      <c r="J21" s="41">
        <v>18000</v>
      </c>
      <c r="K21" s="11">
        <v>13</v>
      </c>
    </row>
    <row r="22" spans="1:11" x14ac:dyDescent="0.3">
      <c r="A22" s="11">
        <v>14</v>
      </c>
      <c r="B22" s="41">
        <v>125</v>
      </c>
      <c r="C22" s="41">
        <v>50</v>
      </c>
      <c r="D22" s="41">
        <v>200</v>
      </c>
      <c r="E22" s="11">
        <v>15</v>
      </c>
      <c r="F22" s="44" t="s">
        <v>38</v>
      </c>
      <c r="G22" s="45" t="s">
        <v>46</v>
      </c>
      <c r="H22" s="41">
        <v>200</v>
      </c>
      <c r="I22" s="41">
        <v>200</v>
      </c>
      <c r="J22" s="41">
        <v>200</v>
      </c>
      <c r="K22" s="11">
        <v>14</v>
      </c>
    </row>
    <row r="23" spans="1:11" x14ac:dyDescent="0.3">
      <c r="A23" s="11">
        <v>15</v>
      </c>
      <c r="B23" s="41"/>
      <c r="C23" s="41"/>
      <c r="D23" s="41"/>
      <c r="E23" s="11"/>
      <c r="F23" s="44"/>
      <c r="G23" s="45"/>
      <c r="H23" s="41"/>
      <c r="I23" s="41"/>
      <c r="J23" s="41"/>
      <c r="K23" s="11">
        <v>15</v>
      </c>
    </row>
    <row r="24" spans="1:11" x14ac:dyDescent="0.3">
      <c r="A24" s="11">
        <v>16</v>
      </c>
      <c r="B24" s="41"/>
      <c r="C24" s="41"/>
      <c r="D24" s="41" t="s">
        <v>5</v>
      </c>
      <c r="E24" s="11"/>
      <c r="F24" s="44"/>
      <c r="G24" s="45"/>
      <c r="H24" s="41" t="s">
        <v>5</v>
      </c>
      <c r="I24" s="41" t="s">
        <v>5</v>
      </c>
      <c r="J24" s="41" t="s">
        <v>5</v>
      </c>
      <c r="K24" s="11">
        <v>16</v>
      </c>
    </row>
    <row r="25" spans="1:11" x14ac:dyDescent="0.3">
      <c r="A25" s="11">
        <v>17</v>
      </c>
      <c r="B25" s="41"/>
      <c r="C25" s="41"/>
      <c r="D25" s="41">
        <v>120000</v>
      </c>
      <c r="E25" s="11"/>
      <c r="F25" s="44" t="s">
        <v>155</v>
      </c>
      <c r="G25" s="45"/>
      <c r="H25" s="41">
        <v>120000</v>
      </c>
      <c r="I25" s="41">
        <v>120000</v>
      </c>
      <c r="J25" s="41">
        <v>120000</v>
      </c>
      <c r="K25" s="11">
        <v>17</v>
      </c>
    </row>
    <row r="26" spans="1:11" x14ac:dyDescent="0.3">
      <c r="A26" s="11">
        <v>18</v>
      </c>
      <c r="B26" s="41"/>
      <c r="C26" s="41"/>
      <c r="D26" s="41">
        <v>400000</v>
      </c>
      <c r="E26" s="11"/>
      <c r="F26" s="44" t="s">
        <v>151</v>
      </c>
      <c r="G26" s="45"/>
      <c r="H26" s="41">
        <v>400000</v>
      </c>
      <c r="I26" s="41">
        <v>400000</v>
      </c>
      <c r="J26" s="41">
        <v>400000</v>
      </c>
      <c r="K26" s="11">
        <v>18</v>
      </c>
    </row>
    <row r="27" spans="1:11" x14ac:dyDescent="0.3">
      <c r="A27" s="11">
        <v>19</v>
      </c>
      <c r="B27" s="41"/>
      <c r="C27" s="41"/>
      <c r="D27" s="48">
        <v>80000</v>
      </c>
      <c r="E27" s="11"/>
      <c r="F27" s="44" t="s">
        <v>150</v>
      </c>
      <c r="G27" s="45"/>
      <c r="H27" s="48">
        <v>80000</v>
      </c>
      <c r="I27" s="48">
        <v>80000</v>
      </c>
      <c r="J27" s="48">
        <v>80000</v>
      </c>
      <c r="K27" s="11">
        <v>19</v>
      </c>
    </row>
    <row r="28" spans="1:11" x14ac:dyDescent="0.3">
      <c r="A28" s="11">
        <v>20</v>
      </c>
      <c r="B28" s="41"/>
      <c r="C28" s="41"/>
      <c r="D28" s="41">
        <v>20000</v>
      </c>
      <c r="E28" s="11"/>
      <c r="F28" s="44" t="s">
        <v>149</v>
      </c>
      <c r="G28" s="45"/>
      <c r="H28" s="41">
        <v>20000</v>
      </c>
      <c r="I28" s="41">
        <v>20000</v>
      </c>
      <c r="J28" s="41">
        <v>20000</v>
      </c>
      <c r="K28" s="11">
        <v>20</v>
      </c>
    </row>
    <row r="29" spans="1:11" x14ac:dyDescent="0.3">
      <c r="A29" s="11">
        <v>21</v>
      </c>
      <c r="B29" s="41"/>
      <c r="C29" s="41">
        <f>50893.01+3216.2</f>
        <v>54109.21</v>
      </c>
      <c r="D29" s="133">
        <v>0</v>
      </c>
      <c r="E29" s="11"/>
      <c r="F29" s="44" t="s">
        <v>1</v>
      </c>
      <c r="G29" s="44" t="s">
        <v>147</v>
      </c>
      <c r="H29" s="133">
        <v>0</v>
      </c>
      <c r="I29" s="133">
        <v>0</v>
      </c>
      <c r="J29" s="133">
        <v>0</v>
      </c>
      <c r="K29" s="11">
        <v>21</v>
      </c>
    </row>
    <row r="30" spans="1:11" x14ac:dyDescent="0.3">
      <c r="A30" s="11">
        <v>22</v>
      </c>
      <c r="B30" s="41"/>
      <c r="C30" s="41"/>
      <c r="D30" s="41">
        <v>100000</v>
      </c>
      <c r="E30" s="11"/>
      <c r="F30" s="44" t="s">
        <v>1</v>
      </c>
      <c r="G30" s="44" t="s">
        <v>146</v>
      </c>
      <c r="H30" s="41">
        <v>100000</v>
      </c>
      <c r="I30" s="41">
        <v>100000</v>
      </c>
      <c r="J30" s="41">
        <v>100000</v>
      </c>
      <c r="K30" s="11">
        <v>22</v>
      </c>
    </row>
    <row r="31" spans="1:11" x14ac:dyDescent="0.3">
      <c r="A31" s="11">
        <v>23</v>
      </c>
      <c r="B31" s="41">
        <v>0</v>
      </c>
      <c r="C31" s="41">
        <v>0</v>
      </c>
      <c r="D31" s="48">
        <v>250000</v>
      </c>
      <c r="E31" s="11">
        <v>20</v>
      </c>
      <c r="F31" s="44" t="s">
        <v>1</v>
      </c>
      <c r="G31" s="45" t="s">
        <v>165</v>
      </c>
      <c r="H31" s="48">
        <v>250000</v>
      </c>
      <c r="I31" s="48">
        <v>250000</v>
      </c>
      <c r="J31" s="48">
        <v>250000</v>
      </c>
      <c r="K31" s="11">
        <v>23</v>
      </c>
    </row>
    <row r="32" spans="1:11" hidden="1" x14ac:dyDescent="0.3">
      <c r="A32" s="11">
        <v>24</v>
      </c>
      <c r="B32" s="41">
        <v>0</v>
      </c>
      <c r="C32" s="41">
        <v>0</v>
      </c>
      <c r="D32" s="48">
        <v>0</v>
      </c>
      <c r="E32" s="11">
        <v>21</v>
      </c>
      <c r="F32" s="44" t="s">
        <v>1</v>
      </c>
      <c r="G32" s="45" t="s">
        <v>47</v>
      </c>
      <c r="H32" s="48">
        <v>0</v>
      </c>
      <c r="I32" s="48">
        <v>0</v>
      </c>
      <c r="J32" s="48">
        <v>0</v>
      </c>
      <c r="K32" s="11" t="s">
        <v>5</v>
      </c>
    </row>
    <row r="33" spans="1:12" x14ac:dyDescent="0.3">
      <c r="A33" s="11">
        <v>25</v>
      </c>
      <c r="B33" s="41">
        <v>104663</v>
      </c>
      <c r="C33" s="41">
        <v>0</v>
      </c>
      <c r="D33" s="48">
        <v>200000</v>
      </c>
      <c r="E33" s="11">
        <v>22</v>
      </c>
      <c r="F33" s="44" t="s">
        <v>1</v>
      </c>
      <c r="G33" s="45" t="s">
        <v>58</v>
      </c>
      <c r="H33" s="48">
        <v>0</v>
      </c>
      <c r="I33" s="48">
        <v>0</v>
      </c>
      <c r="J33" s="48">
        <v>0</v>
      </c>
      <c r="K33" s="11">
        <v>25</v>
      </c>
      <c r="L33" s="62">
        <f>H25+H26+H27+H28+H29+H30+H31+H32+H33</f>
        <v>970000</v>
      </c>
    </row>
    <row r="34" spans="1:12" x14ac:dyDescent="0.3">
      <c r="A34" s="11">
        <v>26</v>
      </c>
      <c r="C34" s="4" t="s">
        <v>5</v>
      </c>
      <c r="D34" s="4" t="s">
        <v>5</v>
      </c>
      <c r="J34" s="4" t="s">
        <v>5</v>
      </c>
      <c r="K34" s="11">
        <v>26</v>
      </c>
    </row>
    <row r="35" spans="1:12" x14ac:dyDescent="0.3">
      <c r="A35" s="11">
        <v>27</v>
      </c>
      <c r="B35" s="41"/>
      <c r="C35" s="41"/>
      <c r="D35" s="41" t="s">
        <v>5</v>
      </c>
      <c r="E35" s="11">
        <v>27</v>
      </c>
      <c r="F35" s="44"/>
      <c r="G35" s="45"/>
      <c r="H35" s="13"/>
      <c r="I35" s="13"/>
      <c r="J35" s="13"/>
      <c r="K35" s="11">
        <v>27</v>
      </c>
    </row>
    <row r="36" spans="1:12" x14ac:dyDescent="0.3">
      <c r="A36" s="11">
        <v>28</v>
      </c>
      <c r="B36" s="48">
        <v>0</v>
      </c>
      <c r="C36" s="48">
        <v>0</v>
      </c>
      <c r="D36" s="48">
        <v>10000</v>
      </c>
      <c r="E36" s="11">
        <v>26</v>
      </c>
      <c r="F36" s="44" t="s">
        <v>48</v>
      </c>
      <c r="G36" s="45" t="s">
        <v>48</v>
      </c>
      <c r="H36" s="48">
        <v>10000</v>
      </c>
      <c r="I36" s="48">
        <v>10000</v>
      </c>
      <c r="J36" s="48">
        <v>10000</v>
      </c>
      <c r="K36" s="11">
        <v>28</v>
      </c>
      <c r="L36" s="62">
        <f>H36</f>
        <v>10000</v>
      </c>
    </row>
    <row r="37" spans="1:12" x14ac:dyDescent="0.3">
      <c r="A37" s="11">
        <v>29</v>
      </c>
      <c r="B37" s="41"/>
      <c r="C37" s="41" t="s">
        <v>5</v>
      </c>
      <c r="D37" s="41"/>
      <c r="E37" s="11">
        <v>29</v>
      </c>
      <c r="F37" s="44"/>
      <c r="G37" s="45"/>
      <c r="H37" s="62" t="s">
        <v>5</v>
      </c>
      <c r="I37" s="49" t="s">
        <v>5</v>
      </c>
      <c r="J37" s="49" t="s">
        <v>5</v>
      </c>
      <c r="K37" s="11">
        <v>29</v>
      </c>
    </row>
    <row r="38" spans="1:12" x14ac:dyDescent="0.3">
      <c r="A38" s="11">
        <v>30</v>
      </c>
      <c r="B38" s="41"/>
      <c r="C38" s="41"/>
      <c r="D38" s="41"/>
      <c r="E38" s="50">
        <v>30</v>
      </c>
      <c r="F38" s="298" t="s">
        <v>49</v>
      </c>
      <c r="G38" s="299"/>
      <c r="H38" s="13"/>
      <c r="I38" s="13"/>
      <c r="J38" s="13"/>
      <c r="K38" s="11">
        <v>30</v>
      </c>
    </row>
    <row r="39" spans="1:12" x14ac:dyDescent="0.3">
      <c r="A39" s="11">
        <v>31</v>
      </c>
      <c r="B39" s="41">
        <v>0</v>
      </c>
      <c r="C39" s="41">
        <v>0</v>
      </c>
      <c r="D39" s="51"/>
      <c r="E39" s="11">
        <v>31</v>
      </c>
      <c r="F39" s="300" t="s">
        <v>50</v>
      </c>
      <c r="G39" s="301"/>
      <c r="H39" s="52"/>
      <c r="I39" s="52"/>
      <c r="J39" s="52"/>
      <c r="K39" s="11">
        <v>31</v>
      </c>
    </row>
    <row r="40" spans="1:12" ht="14.4" thickBot="1" x14ac:dyDescent="0.35">
      <c r="A40" s="19">
        <v>32</v>
      </c>
      <c r="B40" s="41"/>
      <c r="C40" s="41">
        <f>'LB 20'!G42-'LB 31'!H44</f>
        <v>235783</v>
      </c>
      <c r="D40" s="63">
        <f>'LB 20'!D42-'LB 31'!D43</f>
        <v>229595</v>
      </c>
      <c r="E40" s="53">
        <v>32</v>
      </c>
      <c r="F40" s="302" t="s">
        <v>51</v>
      </c>
      <c r="G40" s="303"/>
      <c r="H40" s="63">
        <f>'LB 20'!G42-'LB 31'!H44</f>
        <v>235783</v>
      </c>
      <c r="I40" s="63">
        <f>H40</f>
        <v>235783</v>
      </c>
      <c r="J40" s="63">
        <f>I40</f>
        <v>235783</v>
      </c>
      <c r="K40" s="19">
        <v>32</v>
      </c>
    </row>
    <row r="41" spans="1:12" s="2" customFormat="1" ht="16.2" thickBot="1" x14ac:dyDescent="0.35">
      <c r="A41" s="54">
        <v>33</v>
      </c>
      <c r="B41" s="55">
        <f>SUM(B9:B40)</f>
        <v>192190</v>
      </c>
      <c r="C41" s="55">
        <f>SUM(C9:C40)</f>
        <v>449540.89</v>
      </c>
      <c r="D41" s="55">
        <f>SUM(D9:D40)</f>
        <v>1736895</v>
      </c>
      <c r="E41" s="56">
        <v>33</v>
      </c>
      <c r="F41" s="304" t="s">
        <v>52</v>
      </c>
      <c r="G41" s="305"/>
      <c r="H41" s="55">
        <f>SUM(H9:H40)</f>
        <v>1546883</v>
      </c>
      <c r="I41" s="55">
        <f>SUM(I9:I40)</f>
        <v>1546883</v>
      </c>
      <c r="J41" s="55">
        <f>SUM(J9:J40)</f>
        <v>1546883</v>
      </c>
      <c r="K41" s="57">
        <v>33</v>
      </c>
    </row>
    <row r="42" spans="1:12" s="61" customFormat="1" hidden="1" x14ac:dyDescent="0.3">
      <c r="A42" s="3"/>
      <c r="B42" s="10" t="s">
        <v>53</v>
      </c>
      <c r="C42" s="58"/>
      <c r="D42" s="58"/>
      <c r="E42" s="59"/>
      <c r="F42" s="59"/>
      <c r="G42" s="59"/>
      <c r="H42" s="58" t="s">
        <v>5</v>
      </c>
      <c r="I42" s="58"/>
      <c r="J42" s="58"/>
      <c r="K42" s="60"/>
    </row>
    <row r="43" spans="1:12" hidden="1" x14ac:dyDescent="0.3">
      <c r="D43" s="132">
        <f>SUM(D10:D36)</f>
        <v>1507300</v>
      </c>
      <c r="E43" s="64"/>
      <c r="F43" s="64"/>
      <c r="G43" s="64"/>
      <c r="H43" s="64"/>
      <c r="J43" s="10"/>
    </row>
    <row r="44" spans="1:12" hidden="1" x14ac:dyDescent="0.3">
      <c r="B44" s="4" t="s">
        <v>5</v>
      </c>
      <c r="C44" s="132" t="e">
        <f>G36+G33+G14+G11</f>
        <v>#VALUE!</v>
      </c>
      <c r="D44" s="64"/>
      <c r="E44" s="64"/>
      <c r="F44" s="64"/>
      <c r="G44" s="64"/>
      <c r="H44" s="132">
        <f>L36+L33+L14+L11</f>
        <v>1311100</v>
      </c>
      <c r="I44" s="132">
        <v>1507300</v>
      </c>
      <c r="J44" s="132">
        <v>1507300</v>
      </c>
    </row>
    <row r="45" spans="1:12" hidden="1" x14ac:dyDescent="0.3">
      <c r="D45" s="62">
        <f>SUM(D29:D33)</f>
        <v>550000</v>
      </c>
    </row>
    <row r="1048576" spans="3:8" ht="26.4" hidden="1" customHeight="1" x14ac:dyDescent="0.3">
      <c r="C1048576" s="4" t="s">
        <v>5</v>
      </c>
      <c r="D1048576" s="62">
        <f>D41-1836895</f>
        <v>-100000</v>
      </c>
      <c r="H1048576" s="62" t="s">
        <v>5</v>
      </c>
    </row>
  </sheetData>
  <mergeCells count="21">
    <mergeCell ref="F38:G38"/>
    <mergeCell ref="F39:G39"/>
    <mergeCell ref="F40:G40"/>
    <mergeCell ref="F41:G41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B3:D3"/>
    <mergeCell ref="E3:G3"/>
    <mergeCell ref="H3:K3"/>
    <mergeCell ref="E1:G1"/>
    <mergeCell ref="H1:K1"/>
    <mergeCell ref="B2:D2"/>
    <mergeCell ref="E2:G2"/>
    <mergeCell ref="H2:K2"/>
  </mergeCells>
  <pageMargins left="0.45" right="0.45" top="0.25" bottom="0.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70"/>
  <sheetViews>
    <sheetView workbookViewId="0"/>
  </sheetViews>
  <sheetFormatPr defaultColWidth="0" defaultRowHeight="12.75" customHeight="1" zeroHeight="1" x14ac:dyDescent="0.25"/>
  <cols>
    <col min="1" max="1" width="1.6640625" customWidth="1"/>
    <col min="2" max="2" width="3.6640625" customWidth="1"/>
    <col min="3" max="3" width="11.6640625" customWidth="1"/>
    <col min="4" max="5" width="7.6640625" customWidth="1"/>
    <col min="6" max="6" width="2.6640625" customWidth="1"/>
    <col min="7" max="7" width="3.6640625" customWidth="1"/>
    <col min="8" max="8" width="7.6640625" customWidth="1"/>
    <col min="9" max="9" width="13.44140625" customWidth="1"/>
    <col min="10" max="10" width="8.44140625" customWidth="1"/>
    <col min="11" max="12" width="5.33203125" customWidth="1"/>
    <col min="13" max="13" width="9.44140625" customWidth="1"/>
    <col min="14" max="14" width="15.44140625" customWidth="1"/>
    <col min="15" max="15" width="3.6640625" customWidth="1"/>
    <col min="16" max="17" width="11.44140625" customWidth="1"/>
    <col min="18" max="18" width="2" customWidth="1"/>
    <col min="257" max="257" width="1.6640625" customWidth="1"/>
    <col min="258" max="258" width="3.6640625" customWidth="1"/>
    <col min="259" max="259" width="11.6640625" customWidth="1"/>
    <col min="260" max="261" width="7.6640625" customWidth="1"/>
    <col min="262" max="262" width="2.6640625" customWidth="1"/>
    <col min="263" max="263" width="3.6640625" customWidth="1"/>
    <col min="264" max="264" width="7.6640625" customWidth="1"/>
    <col min="265" max="265" width="13.44140625" customWidth="1"/>
    <col min="266" max="266" width="8.44140625" customWidth="1"/>
    <col min="267" max="268" width="5.33203125" customWidth="1"/>
    <col min="269" max="269" width="9.44140625" customWidth="1"/>
    <col min="270" max="270" width="15.44140625" customWidth="1"/>
    <col min="271" max="271" width="3.6640625" customWidth="1"/>
    <col min="272" max="273" width="11.44140625" customWidth="1"/>
    <col min="274" max="274" width="2" customWidth="1"/>
    <col min="513" max="513" width="1.6640625" customWidth="1"/>
    <col min="514" max="514" width="3.6640625" customWidth="1"/>
    <col min="515" max="515" width="11.6640625" customWidth="1"/>
    <col min="516" max="517" width="7.6640625" customWidth="1"/>
    <col min="518" max="518" width="2.6640625" customWidth="1"/>
    <col min="519" max="519" width="3.6640625" customWidth="1"/>
    <col min="520" max="520" width="7.6640625" customWidth="1"/>
    <col min="521" max="521" width="13.44140625" customWidth="1"/>
    <col min="522" max="522" width="8.44140625" customWidth="1"/>
    <col min="523" max="524" width="5.33203125" customWidth="1"/>
    <col min="525" max="525" width="9.44140625" customWidth="1"/>
    <col min="526" max="526" width="15.44140625" customWidth="1"/>
    <col min="527" max="527" width="3.6640625" customWidth="1"/>
    <col min="528" max="529" width="11.44140625" customWidth="1"/>
    <col min="530" max="530" width="2" customWidth="1"/>
    <col min="769" max="769" width="1.6640625" customWidth="1"/>
    <col min="770" max="770" width="3.6640625" customWidth="1"/>
    <col min="771" max="771" width="11.6640625" customWidth="1"/>
    <col min="772" max="773" width="7.6640625" customWidth="1"/>
    <col min="774" max="774" width="2.6640625" customWidth="1"/>
    <col min="775" max="775" width="3.6640625" customWidth="1"/>
    <col min="776" max="776" width="7.6640625" customWidth="1"/>
    <col min="777" max="777" width="13.44140625" customWidth="1"/>
    <col min="778" max="778" width="8.44140625" customWidth="1"/>
    <col min="779" max="780" width="5.33203125" customWidth="1"/>
    <col min="781" max="781" width="9.44140625" customWidth="1"/>
    <col min="782" max="782" width="15.44140625" customWidth="1"/>
    <col min="783" max="783" width="3.6640625" customWidth="1"/>
    <col min="784" max="785" width="11.44140625" customWidth="1"/>
    <col min="786" max="786" width="2" customWidth="1"/>
    <col min="1025" max="1025" width="1.6640625" customWidth="1"/>
    <col min="1026" max="1026" width="3.6640625" customWidth="1"/>
    <col min="1027" max="1027" width="11.6640625" customWidth="1"/>
    <col min="1028" max="1029" width="7.6640625" customWidth="1"/>
    <col min="1030" max="1030" width="2.6640625" customWidth="1"/>
    <col min="1031" max="1031" width="3.6640625" customWidth="1"/>
    <col min="1032" max="1032" width="7.6640625" customWidth="1"/>
    <col min="1033" max="1033" width="13.44140625" customWidth="1"/>
    <col min="1034" max="1034" width="8.44140625" customWidth="1"/>
    <col min="1035" max="1036" width="5.33203125" customWidth="1"/>
    <col min="1037" max="1037" width="9.44140625" customWidth="1"/>
    <col min="1038" max="1038" width="15.44140625" customWidth="1"/>
    <col min="1039" max="1039" width="3.6640625" customWidth="1"/>
    <col min="1040" max="1041" width="11.44140625" customWidth="1"/>
    <col min="1042" max="1042" width="2" customWidth="1"/>
    <col min="1281" max="1281" width="1.6640625" customWidth="1"/>
    <col min="1282" max="1282" width="3.6640625" customWidth="1"/>
    <col min="1283" max="1283" width="11.6640625" customWidth="1"/>
    <col min="1284" max="1285" width="7.6640625" customWidth="1"/>
    <col min="1286" max="1286" width="2.6640625" customWidth="1"/>
    <col min="1287" max="1287" width="3.6640625" customWidth="1"/>
    <col min="1288" max="1288" width="7.6640625" customWidth="1"/>
    <col min="1289" max="1289" width="13.44140625" customWidth="1"/>
    <col min="1290" max="1290" width="8.44140625" customWidth="1"/>
    <col min="1291" max="1292" width="5.33203125" customWidth="1"/>
    <col min="1293" max="1293" width="9.44140625" customWidth="1"/>
    <col min="1294" max="1294" width="15.44140625" customWidth="1"/>
    <col min="1295" max="1295" width="3.6640625" customWidth="1"/>
    <col min="1296" max="1297" width="11.44140625" customWidth="1"/>
    <col min="1298" max="1298" width="2" customWidth="1"/>
    <col min="1537" max="1537" width="1.6640625" customWidth="1"/>
    <col min="1538" max="1538" width="3.6640625" customWidth="1"/>
    <col min="1539" max="1539" width="11.6640625" customWidth="1"/>
    <col min="1540" max="1541" width="7.6640625" customWidth="1"/>
    <col min="1542" max="1542" width="2.6640625" customWidth="1"/>
    <col min="1543" max="1543" width="3.6640625" customWidth="1"/>
    <col min="1544" max="1544" width="7.6640625" customWidth="1"/>
    <col min="1545" max="1545" width="13.44140625" customWidth="1"/>
    <col min="1546" max="1546" width="8.44140625" customWidth="1"/>
    <col min="1547" max="1548" width="5.33203125" customWidth="1"/>
    <col min="1549" max="1549" width="9.44140625" customWidth="1"/>
    <col min="1550" max="1550" width="15.44140625" customWidth="1"/>
    <col min="1551" max="1551" width="3.6640625" customWidth="1"/>
    <col min="1552" max="1553" width="11.44140625" customWidth="1"/>
    <col min="1554" max="1554" width="2" customWidth="1"/>
    <col min="1793" max="1793" width="1.6640625" customWidth="1"/>
    <col min="1794" max="1794" width="3.6640625" customWidth="1"/>
    <col min="1795" max="1795" width="11.6640625" customWidth="1"/>
    <col min="1796" max="1797" width="7.6640625" customWidth="1"/>
    <col min="1798" max="1798" width="2.6640625" customWidth="1"/>
    <col min="1799" max="1799" width="3.6640625" customWidth="1"/>
    <col min="1800" max="1800" width="7.6640625" customWidth="1"/>
    <col min="1801" max="1801" width="13.44140625" customWidth="1"/>
    <col min="1802" max="1802" width="8.44140625" customWidth="1"/>
    <col min="1803" max="1804" width="5.33203125" customWidth="1"/>
    <col min="1805" max="1805" width="9.44140625" customWidth="1"/>
    <col min="1806" max="1806" width="15.44140625" customWidth="1"/>
    <col min="1807" max="1807" width="3.6640625" customWidth="1"/>
    <col min="1808" max="1809" width="11.44140625" customWidth="1"/>
    <col min="1810" max="1810" width="2" customWidth="1"/>
    <col min="2049" max="2049" width="1.6640625" customWidth="1"/>
    <col min="2050" max="2050" width="3.6640625" customWidth="1"/>
    <col min="2051" max="2051" width="11.6640625" customWidth="1"/>
    <col min="2052" max="2053" width="7.6640625" customWidth="1"/>
    <col min="2054" max="2054" width="2.6640625" customWidth="1"/>
    <col min="2055" max="2055" width="3.6640625" customWidth="1"/>
    <col min="2056" max="2056" width="7.6640625" customWidth="1"/>
    <col min="2057" max="2057" width="13.44140625" customWidth="1"/>
    <col min="2058" max="2058" width="8.44140625" customWidth="1"/>
    <col min="2059" max="2060" width="5.33203125" customWidth="1"/>
    <col min="2061" max="2061" width="9.44140625" customWidth="1"/>
    <col min="2062" max="2062" width="15.44140625" customWidth="1"/>
    <col min="2063" max="2063" width="3.6640625" customWidth="1"/>
    <col min="2064" max="2065" width="11.44140625" customWidth="1"/>
    <col min="2066" max="2066" width="2" customWidth="1"/>
    <col min="2305" max="2305" width="1.6640625" customWidth="1"/>
    <col min="2306" max="2306" width="3.6640625" customWidth="1"/>
    <col min="2307" max="2307" width="11.6640625" customWidth="1"/>
    <col min="2308" max="2309" width="7.6640625" customWidth="1"/>
    <col min="2310" max="2310" width="2.6640625" customWidth="1"/>
    <col min="2311" max="2311" width="3.6640625" customWidth="1"/>
    <col min="2312" max="2312" width="7.6640625" customWidth="1"/>
    <col min="2313" max="2313" width="13.44140625" customWidth="1"/>
    <col min="2314" max="2314" width="8.44140625" customWidth="1"/>
    <col min="2315" max="2316" width="5.33203125" customWidth="1"/>
    <col min="2317" max="2317" width="9.44140625" customWidth="1"/>
    <col min="2318" max="2318" width="15.44140625" customWidth="1"/>
    <col min="2319" max="2319" width="3.6640625" customWidth="1"/>
    <col min="2320" max="2321" width="11.44140625" customWidth="1"/>
    <col min="2322" max="2322" width="2" customWidth="1"/>
    <col min="2561" max="2561" width="1.6640625" customWidth="1"/>
    <col min="2562" max="2562" width="3.6640625" customWidth="1"/>
    <col min="2563" max="2563" width="11.6640625" customWidth="1"/>
    <col min="2564" max="2565" width="7.6640625" customWidth="1"/>
    <col min="2566" max="2566" width="2.6640625" customWidth="1"/>
    <col min="2567" max="2567" width="3.6640625" customWidth="1"/>
    <col min="2568" max="2568" width="7.6640625" customWidth="1"/>
    <col min="2569" max="2569" width="13.44140625" customWidth="1"/>
    <col min="2570" max="2570" width="8.44140625" customWidth="1"/>
    <col min="2571" max="2572" width="5.33203125" customWidth="1"/>
    <col min="2573" max="2573" width="9.44140625" customWidth="1"/>
    <col min="2574" max="2574" width="15.44140625" customWidth="1"/>
    <col min="2575" max="2575" width="3.6640625" customWidth="1"/>
    <col min="2576" max="2577" width="11.44140625" customWidth="1"/>
    <col min="2578" max="2578" width="2" customWidth="1"/>
    <col min="2817" max="2817" width="1.6640625" customWidth="1"/>
    <col min="2818" max="2818" width="3.6640625" customWidth="1"/>
    <col min="2819" max="2819" width="11.6640625" customWidth="1"/>
    <col min="2820" max="2821" width="7.6640625" customWidth="1"/>
    <col min="2822" max="2822" width="2.6640625" customWidth="1"/>
    <col min="2823" max="2823" width="3.6640625" customWidth="1"/>
    <col min="2824" max="2824" width="7.6640625" customWidth="1"/>
    <col min="2825" max="2825" width="13.44140625" customWidth="1"/>
    <col min="2826" max="2826" width="8.44140625" customWidth="1"/>
    <col min="2827" max="2828" width="5.33203125" customWidth="1"/>
    <col min="2829" max="2829" width="9.44140625" customWidth="1"/>
    <col min="2830" max="2830" width="15.44140625" customWidth="1"/>
    <col min="2831" max="2831" width="3.6640625" customWidth="1"/>
    <col min="2832" max="2833" width="11.44140625" customWidth="1"/>
    <col min="2834" max="2834" width="2" customWidth="1"/>
    <col min="3073" max="3073" width="1.6640625" customWidth="1"/>
    <col min="3074" max="3074" width="3.6640625" customWidth="1"/>
    <col min="3075" max="3075" width="11.6640625" customWidth="1"/>
    <col min="3076" max="3077" width="7.6640625" customWidth="1"/>
    <col min="3078" max="3078" width="2.6640625" customWidth="1"/>
    <col min="3079" max="3079" width="3.6640625" customWidth="1"/>
    <col min="3080" max="3080" width="7.6640625" customWidth="1"/>
    <col min="3081" max="3081" width="13.44140625" customWidth="1"/>
    <col min="3082" max="3082" width="8.44140625" customWidth="1"/>
    <col min="3083" max="3084" width="5.33203125" customWidth="1"/>
    <col min="3085" max="3085" width="9.44140625" customWidth="1"/>
    <col min="3086" max="3086" width="15.44140625" customWidth="1"/>
    <col min="3087" max="3087" width="3.6640625" customWidth="1"/>
    <col min="3088" max="3089" width="11.44140625" customWidth="1"/>
    <col min="3090" max="3090" width="2" customWidth="1"/>
    <col min="3329" max="3329" width="1.6640625" customWidth="1"/>
    <col min="3330" max="3330" width="3.6640625" customWidth="1"/>
    <col min="3331" max="3331" width="11.6640625" customWidth="1"/>
    <col min="3332" max="3333" width="7.6640625" customWidth="1"/>
    <col min="3334" max="3334" width="2.6640625" customWidth="1"/>
    <col min="3335" max="3335" width="3.6640625" customWidth="1"/>
    <col min="3336" max="3336" width="7.6640625" customWidth="1"/>
    <col min="3337" max="3337" width="13.44140625" customWidth="1"/>
    <col min="3338" max="3338" width="8.44140625" customWidth="1"/>
    <col min="3339" max="3340" width="5.33203125" customWidth="1"/>
    <col min="3341" max="3341" width="9.44140625" customWidth="1"/>
    <col min="3342" max="3342" width="15.44140625" customWidth="1"/>
    <col min="3343" max="3343" width="3.6640625" customWidth="1"/>
    <col min="3344" max="3345" width="11.44140625" customWidth="1"/>
    <col min="3346" max="3346" width="2" customWidth="1"/>
    <col min="3585" max="3585" width="1.6640625" customWidth="1"/>
    <col min="3586" max="3586" width="3.6640625" customWidth="1"/>
    <col min="3587" max="3587" width="11.6640625" customWidth="1"/>
    <col min="3588" max="3589" width="7.6640625" customWidth="1"/>
    <col min="3590" max="3590" width="2.6640625" customWidth="1"/>
    <col min="3591" max="3591" width="3.6640625" customWidth="1"/>
    <col min="3592" max="3592" width="7.6640625" customWidth="1"/>
    <col min="3593" max="3593" width="13.44140625" customWidth="1"/>
    <col min="3594" max="3594" width="8.44140625" customWidth="1"/>
    <col min="3595" max="3596" width="5.33203125" customWidth="1"/>
    <col min="3597" max="3597" width="9.44140625" customWidth="1"/>
    <col min="3598" max="3598" width="15.44140625" customWidth="1"/>
    <col min="3599" max="3599" width="3.6640625" customWidth="1"/>
    <col min="3600" max="3601" width="11.44140625" customWidth="1"/>
    <col min="3602" max="3602" width="2" customWidth="1"/>
    <col min="3841" max="3841" width="1.6640625" customWidth="1"/>
    <col min="3842" max="3842" width="3.6640625" customWidth="1"/>
    <col min="3843" max="3843" width="11.6640625" customWidth="1"/>
    <col min="3844" max="3845" width="7.6640625" customWidth="1"/>
    <col min="3846" max="3846" width="2.6640625" customWidth="1"/>
    <col min="3847" max="3847" width="3.6640625" customWidth="1"/>
    <col min="3848" max="3848" width="7.6640625" customWidth="1"/>
    <col min="3849" max="3849" width="13.44140625" customWidth="1"/>
    <col min="3850" max="3850" width="8.44140625" customWidth="1"/>
    <col min="3851" max="3852" width="5.33203125" customWidth="1"/>
    <col min="3853" max="3853" width="9.44140625" customWidth="1"/>
    <col min="3854" max="3854" width="15.44140625" customWidth="1"/>
    <col min="3855" max="3855" width="3.6640625" customWidth="1"/>
    <col min="3856" max="3857" width="11.44140625" customWidth="1"/>
    <col min="3858" max="3858" width="2" customWidth="1"/>
    <col min="4097" max="4097" width="1.6640625" customWidth="1"/>
    <col min="4098" max="4098" width="3.6640625" customWidth="1"/>
    <col min="4099" max="4099" width="11.6640625" customWidth="1"/>
    <col min="4100" max="4101" width="7.6640625" customWidth="1"/>
    <col min="4102" max="4102" width="2.6640625" customWidth="1"/>
    <col min="4103" max="4103" width="3.6640625" customWidth="1"/>
    <col min="4104" max="4104" width="7.6640625" customWidth="1"/>
    <col min="4105" max="4105" width="13.44140625" customWidth="1"/>
    <col min="4106" max="4106" width="8.44140625" customWidth="1"/>
    <col min="4107" max="4108" width="5.33203125" customWidth="1"/>
    <col min="4109" max="4109" width="9.44140625" customWidth="1"/>
    <col min="4110" max="4110" width="15.44140625" customWidth="1"/>
    <col min="4111" max="4111" width="3.6640625" customWidth="1"/>
    <col min="4112" max="4113" width="11.44140625" customWidth="1"/>
    <col min="4114" max="4114" width="2" customWidth="1"/>
    <col min="4353" max="4353" width="1.6640625" customWidth="1"/>
    <col min="4354" max="4354" width="3.6640625" customWidth="1"/>
    <col min="4355" max="4355" width="11.6640625" customWidth="1"/>
    <col min="4356" max="4357" width="7.6640625" customWidth="1"/>
    <col min="4358" max="4358" width="2.6640625" customWidth="1"/>
    <col min="4359" max="4359" width="3.6640625" customWidth="1"/>
    <col min="4360" max="4360" width="7.6640625" customWidth="1"/>
    <col min="4361" max="4361" width="13.44140625" customWidth="1"/>
    <col min="4362" max="4362" width="8.44140625" customWidth="1"/>
    <col min="4363" max="4364" width="5.33203125" customWidth="1"/>
    <col min="4365" max="4365" width="9.44140625" customWidth="1"/>
    <col min="4366" max="4366" width="15.44140625" customWidth="1"/>
    <col min="4367" max="4367" width="3.6640625" customWidth="1"/>
    <col min="4368" max="4369" width="11.44140625" customWidth="1"/>
    <col min="4370" max="4370" width="2" customWidth="1"/>
    <col min="4609" max="4609" width="1.6640625" customWidth="1"/>
    <col min="4610" max="4610" width="3.6640625" customWidth="1"/>
    <col min="4611" max="4611" width="11.6640625" customWidth="1"/>
    <col min="4612" max="4613" width="7.6640625" customWidth="1"/>
    <col min="4614" max="4614" width="2.6640625" customWidth="1"/>
    <col min="4615" max="4615" width="3.6640625" customWidth="1"/>
    <col min="4616" max="4616" width="7.6640625" customWidth="1"/>
    <col min="4617" max="4617" width="13.44140625" customWidth="1"/>
    <col min="4618" max="4618" width="8.44140625" customWidth="1"/>
    <col min="4619" max="4620" width="5.33203125" customWidth="1"/>
    <col min="4621" max="4621" width="9.44140625" customWidth="1"/>
    <col min="4622" max="4622" width="15.44140625" customWidth="1"/>
    <col min="4623" max="4623" width="3.6640625" customWidth="1"/>
    <col min="4624" max="4625" width="11.44140625" customWidth="1"/>
    <col min="4626" max="4626" width="2" customWidth="1"/>
    <col min="4865" max="4865" width="1.6640625" customWidth="1"/>
    <col min="4866" max="4866" width="3.6640625" customWidth="1"/>
    <col min="4867" max="4867" width="11.6640625" customWidth="1"/>
    <col min="4868" max="4869" width="7.6640625" customWidth="1"/>
    <col min="4870" max="4870" width="2.6640625" customWidth="1"/>
    <col min="4871" max="4871" width="3.6640625" customWidth="1"/>
    <col min="4872" max="4872" width="7.6640625" customWidth="1"/>
    <col min="4873" max="4873" width="13.44140625" customWidth="1"/>
    <col min="4874" max="4874" width="8.44140625" customWidth="1"/>
    <col min="4875" max="4876" width="5.33203125" customWidth="1"/>
    <col min="4877" max="4877" width="9.44140625" customWidth="1"/>
    <col min="4878" max="4878" width="15.44140625" customWidth="1"/>
    <col min="4879" max="4879" width="3.6640625" customWidth="1"/>
    <col min="4880" max="4881" width="11.44140625" customWidth="1"/>
    <col min="4882" max="4882" width="2" customWidth="1"/>
    <col min="5121" max="5121" width="1.6640625" customWidth="1"/>
    <col min="5122" max="5122" width="3.6640625" customWidth="1"/>
    <col min="5123" max="5123" width="11.6640625" customWidth="1"/>
    <col min="5124" max="5125" width="7.6640625" customWidth="1"/>
    <col min="5126" max="5126" width="2.6640625" customWidth="1"/>
    <col min="5127" max="5127" width="3.6640625" customWidth="1"/>
    <col min="5128" max="5128" width="7.6640625" customWidth="1"/>
    <col min="5129" max="5129" width="13.44140625" customWidth="1"/>
    <col min="5130" max="5130" width="8.44140625" customWidth="1"/>
    <col min="5131" max="5132" width="5.33203125" customWidth="1"/>
    <col min="5133" max="5133" width="9.44140625" customWidth="1"/>
    <col min="5134" max="5134" width="15.44140625" customWidth="1"/>
    <col min="5135" max="5135" width="3.6640625" customWidth="1"/>
    <col min="5136" max="5137" width="11.44140625" customWidth="1"/>
    <col min="5138" max="5138" width="2" customWidth="1"/>
    <col min="5377" max="5377" width="1.6640625" customWidth="1"/>
    <col min="5378" max="5378" width="3.6640625" customWidth="1"/>
    <col min="5379" max="5379" width="11.6640625" customWidth="1"/>
    <col min="5380" max="5381" width="7.6640625" customWidth="1"/>
    <col min="5382" max="5382" width="2.6640625" customWidth="1"/>
    <col min="5383" max="5383" width="3.6640625" customWidth="1"/>
    <col min="5384" max="5384" width="7.6640625" customWidth="1"/>
    <col min="5385" max="5385" width="13.44140625" customWidth="1"/>
    <col min="5386" max="5386" width="8.44140625" customWidth="1"/>
    <col min="5387" max="5388" width="5.33203125" customWidth="1"/>
    <col min="5389" max="5389" width="9.44140625" customWidth="1"/>
    <col min="5390" max="5390" width="15.44140625" customWidth="1"/>
    <col min="5391" max="5391" width="3.6640625" customWidth="1"/>
    <col min="5392" max="5393" width="11.44140625" customWidth="1"/>
    <col min="5394" max="5394" width="2" customWidth="1"/>
    <col min="5633" max="5633" width="1.6640625" customWidth="1"/>
    <col min="5634" max="5634" width="3.6640625" customWidth="1"/>
    <col min="5635" max="5635" width="11.6640625" customWidth="1"/>
    <col min="5636" max="5637" width="7.6640625" customWidth="1"/>
    <col min="5638" max="5638" width="2.6640625" customWidth="1"/>
    <col min="5639" max="5639" width="3.6640625" customWidth="1"/>
    <col min="5640" max="5640" width="7.6640625" customWidth="1"/>
    <col min="5641" max="5641" width="13.44140625" customWidth="1"/>
    <col min="5642" max="5642" width="8.44140625" customWidth="1"/>
    <col min="5643" max="5644" width="5.33203125" customWidth="1"/>
    <col min="5645" max="5645" width="9.44140625" customWidth="1"/>
    <col min="5646" max="5646" width="15.44140625" customWidth="1"/>
    <col min="5647" max="5647" width="3.6640625" customWidth="1"/>
    <col min="5648" max="5649" width="11.44140625" customWidth="1"/>
    <col min="5650" max="5650" width="2" customWidth="1"/>
    <col min="5889" max="5889" width="1.6640625" customWidth="1"/>
    <col min="5890" max="5890" width="3.6640625" customWidth="1"/>
    <col min="5891" max="5891" width="11.6640625" customWidth="1"/>
    <col min="5892" max="5893" width="7.6640625" customWidth="1"/>
    <col min="5894" max="5894" width="2.6640625" customWidth="1"/>
    <col min="5895" max="5895" width="3.6640625" customWidth="1"/>
    <col min="5896" max="5896" width="7.6640625" customWidth="1"/>
    <col min="5897" max="5897" width="13.44140625" customWidth="1"/>
    <col min="5898" max="5898" width="8.44140625" customWidth="1"/>
    <col min="5899" max="5900" width="5.33203125" customWidth="1"/>
    <col min="5901" max="5901" width="9.44140625" customWidth="1"/>
    <col min="5902" max="5902" width="15.44140625" customWidth="1"/>
    <col min="5903" max="5903" width="3.6640625" customWidth="1"/>
    <col min="5904" max="5905" width="11.44140625" customWidth="1"/>
    <col min="5906" max="5906" width="2" customWidth="1"/>
    <col min="6145" max="6145" width="1.6640625" customWidth="1"/>
    <col min="6146" max="6146" width="3.6640625" customWidth="1"/>
    <col min="6147" max="6147" width="11.6640625" customWidth="1"/>
    <col min="6148" max="6149" width="7.6640625" customWidth="1"/>
    <col min="6150" max="6150" width="2.6640625" customWidth="1"/>
    <col min="6151" max="6151" width="3.6640625" customWidth="1"/>
    <col min="6152" max="6152" width="7.6640625" customWidth="1"/>
    <col min="6153" max="6153" width="13.44140625" customWidth="1"/>
    <col min="6154" max="6154" width="8.44140625" customWidth="1"/>
    <col min="6155" max="6156" width="5.33203125" customWidth="1"/>
    <col min="6157" max="6157" width="9.44140625" customWidth="1"/>
    <col min="6158" max="6158" width="15.44140625" customWidth="1"/>
    <col min="6159" max="6159" width="3.6640625" customWidth="1"/>
    <col min="6160" max="6161" width="11.44140625" customWidth="1"/>
    <col min="6162" max="6162" width="2" customWidth="1"/>
    <col min="6401" max="6401" width="1.6640625" customWidth="1"/>
    <col min="6402" max="6402" width="3.6640625" customWidth="1"/>
    <col min="6403" max="6403" width="11.6640625" customWidth="1"/>
    <col min="6404" max="6405" width="7.6640625" customWidth="1"/>
    <col min="6406" max="6406" width="2.6640625" customWidth="1"/>
    <col min="6407" max="6407" width="3.6640625" customWidth="1"/>
    <col min="6408" max="6408" width="7.6640625" customWidth="1"/>
    <col min="6409" max="6409" width="13.44140625" customWidth="1"/>
    <col min="6410" max="6410" width="8.44140625" customWidth="1"/>
    <col min="6411" max="6412" width="5.33203125" customWidth="1"/>
    <col min="6413" max="6413" width="9.44140625" customWidth="1"/>
    <col min="6414" max="6414" width="15.44140625" customWidth="1"/>
    <col min="6415" max="6415" width="3.6640625" customWidth="1"/>
    <col min="6416" max="6417" width="11.44140625" customWidth="1"/>
    <col min="6418" max="6418" width="2" customWidth="1"/>
    <col min="6657" max="6657" width="1.6640625" customWidth="1"/>
    <col min="6658" max="6658" width="3.6640625" customWidth="1"/>
    <col min="6659" max="6659" width="11.6640625" customWidth="1"/>
    <col min="6660" max="6661" width="7.6640625" customWidth="1"/>
    <col min="6662" max="6662" width="2.6640625" customWidth="1"/>
    <col min="6663" max="6663" width="3.6640625" customWidth="1"/>
    <col min="6664" max="6664" width="7.6640625" customWidth="1"/>
    <col min="6665" max="6665" width="13.44140625" customWidth="1"/>
    <col min="6666" max="6666" width="8.44140625" customWidth="1"/>
    <col min="6667" max="6668" width="5.33203125" customWidth="1"/>
    <col min="6669" max="6669" width="9.44140625" customWidth="1"/>
    <col min="6670" max="6670" width="15.44140625" customWidth="1"/>
    <col min="6671" max="6671" width="3.6640625" customWidth="1"/>
    <col min="6672" max="6673" width="11.44140625" customWidth="1"/>
    <col min="6674" max="6674" width="2" customWidth="1"/>
    <col min="6913" max="6913" width="1.6640625" customWidth="1"/>
    <col min="6914" max="6914" width="3.6640625" customWidth="1"/>
    <col min="6915" max="6915" width="11.6640625" customWidth="1"/>
    <col min="6916" max="6917" width="7.6640625" customWidth="1"/>
    <col min="6918" max="6918" width="2.6640625" customWidth="1"/>
    <col min="6919" max="6919" width="3.6640625" customWidth="1"/>
    <col min="6920" max="6920" width="7.6640625" customWidth="1"/>
    <col min="6921" max="6921" width="13.44140625" customWidth="1"/>
    <col min="6922" max="6922" width="8.44140625" customWidth="1"/>
    <col min="6923" max="6924" width="5.33203125" customWidth="1"/>
    <col min="6925" max="6925" width="9.44140625" customWidth="1"/>
    <col min="6926" max="6926" width="15.44140625" customWidth="1"/>
    <col min="6927" max="6927" width="3.6640625" customWidth="1"/>
    <col min="6928" max="6929" width="11.44140625" customWidth="1"/>
    <col min="6930" max="6930" width="2" customWidth="1"/>
    <col min="7169" max="7169" width="1.6640625" customWidth="1"/>
    <col min="7170" max="7170" width="3.6640625" customWidth="1"/>
    <col min="7171" max="7171" width="11.6640625" customWidth="1"/>
    <col min="7172" max="7173" width="7.6640625" customWidth="1"/>
    <col min="7174" max="7174" width="2.6640625" customWidth="1"/>
    <col min="7175" max="7175" width="3.6640625" customWidth="1"/>
    <col min="7176" max="7176" width="7.6640625" customWidth="1"/>
    <col min="7177" max="7177" width="13.44140625" customWidth="1"/>
    <col min="7178" max="7178" width="8.44140625" customWidth="1"/>
    <col min="7179" max="7180" width="5.33203125" customWidth="1"/>
    <col min="7181" max="7181" width="9.44140625" customWidth="1"/>
    <col min="7182" max="7182" width="15.44140625" customWidth="1"/>
    <col min="7183" max="7183" width="3.6640625" customWidth="1"/>
    <col min="7184" max="7185" width="11.44140625" customWidth="1"/>
    <col min="7186" max="7186" width="2" customWidth="1"/>
    <col min="7425" max="7425" width="1.6640625" customWidth="1"/>
    <col min="7426" max="7426" width="3.6640625" customWidth="1"/>
    <col min="7427" max="7427" width="11.6640625" customWidth="1"/>
    <col min="7428" max="7429" width="7.6640625" customWidth="1"/>
    <col min="7430" max="7430" width="2.6640625" customWidth="1"/>
    <col min="7431" max="7431" width="3.6640625" customWidth="1"/>
    <col min="7432" max="7432" width="7.6640625" customWidth="1"/>
    <col min="7433" max="7433" width="13.44140625" customWidth="1"/>
    <col min="7434" max="7434" width="8.44140625" customWidth="1"/>
    <col min="7435" max="7436" width="5.33203125" customWidth="1"/>
    <col min="7437" max="7437" width="9.44140625" customWidth="1"/>
    <col min="7438" max="7438" width="15.44140625" customWidth="1"/>
    <col min="7439" max="7439" width="3.6640625" customWidth="1"/>
    <col min="7440" max="7441" width="11.44140625" customWidth="1"/>
    <col min="7442" max="7442" width="2" customWidth="1"/>
    <col min="7681" max="7681" width="1.6640625" customWidth="1"/>
    <col min="7682" max="7682" width="3.6640625" customWidth="1"/>
    <col min="7683" max="7683" width="11.6640625" customWidth="1"/>
    <col min="7684" max="7685" width="7.6640625" customWidth="1"/>
    <col min="7686" max="7686" width="2.6640625" customWidth="1"/>
    <col min="7687" max="7687" width="3.6640625" customWidth="1"/>
    <col min="7688" max="7688" width="7.6640625" customWidth="1"/>
    <col min="7689" max="7689" width="13.44140625" customWidth="1"/>
    <col min="7690" max="7690" width="8.44140625" customWidth="1"/>
    <col min="7691" max="7692" width="5.33203125" customWidth="1"/>
    <col min="7693" max="7693" width="9.44140625" customWidth="1"/>
    <col min="7694" max="7694" width="15.44140625" customWidth="1"/>
    <col min="7695" max="7695" width="3.6640625" customWidth="1"/>
    <col min="7696" max="7697" width="11.44140625" customWidth="1"/>
    <col min="7698" max="7698" width="2" customWidth="1"/>
    <col min="7937" max="7937" width="1.6640625" customWidth="1"/>
    <col min="7938" max="7938" width="3.6640625" customWidth="1"/>
    <col min="7939" max="7939" width="11.6640625" customWidth="1"/>
    <col min="7940" max="7941" width="7.6640625" customWidth="1"/>
    <col min="7942" max="7942" width="2.6640625" customWidth="1"/>
    <col min="7943" max="7943" width="3.6640625" customWidth="1"/>
    <col min="7944" max="7944" width="7.6640625" customWidth="1"/>
    <col min="7945" max="7945" width="13.44140625" customWidth="1"/>
    <col min="7946" max="7946" width="8.44140625" customWidth="1"/>
    <col min="7947" max="7948" width="5.33203125" customWidth="1"/>
    <col min="7949" max="7949" width="9.44140625" customWidth="1"/>
    <col min="7950" max="7950" width="15.44140625" customWidth="1"/>
    <col min="7951" max="7951" width="3.6640625" customWidth="1"/>
    <col min="7952" max="7953" width="11.44140625" customWidth="1"/>
    <col min="7954" max="7954" width="2" customWidth="1"/>
    <col min="8193" max="8193" width="1.6640625" customWidth="1"/>
    <col min="8194" max="8194" width="3.6640625" customWidth="1"/>
    <col min="8195" max="8195" width="11.6640625" customWidth="1"/>
    <col min="8196" max="8197" width="7.6640625" customWidth="1"/>
    <col min="8198" max="8198" width="2.6640625" customWidth="1"/>
    <col min="8199" max="8199" width="3.6640625" customWidth="1"/>
    <col min="8200" max="8200" width="7.6640625" customWidth="1"/>
    <col min="8201" max="8201" width="13.44140625" customWidth="1"/>
    <col min="8202" max="8202" width="8.44140625" customWidth="1"/>
    <col min="8203" max="8204" width="5.33203125" customWidth="1"/>
    <col min="8205" max="8205" width="9.44140625" customWidth="1"/>
    <col min="8206" max="8206" width="15.44140625" customWidth="1"/>
    <col min="8207" max="8207" width="3.6640625" customWidth="1"/>
    <col min="8208" max="8209" width="11.44140625" customWidth="1"/>
    <col min="8210" max="8210" width="2" customWidth="1"/>
    <col min="8449" max="8449" width="1.6640625" customWidth="1"/>
    <col min="8450" max="8450" width="3.6640625" customWidth="1"/>
    <col min="8451" max="8451" width="11.6640625" customWidth="1"/>
    <col min="8452" max="8453" width="7.6640625" customWidth="1"/>
    <col min="8454" max="8454" width="2.6640625" customWidth="1"/>
    <col min="8455" max="8455" width="3.6640625" customWidth="1"/>
    <col min="8456" max="8456" width="7.6640625" customWidth="1"/>
    <col min="8457" max="8457" width="13.44140625" customWidth="1"/>
    <col min="8458" max="8458" width="8.44140625" customWidth="1"/>
    <col min="8459" max="8460" width="5.33203125" customWidth="1"/>
    <col min="8461" max="8461" width="9.44140625" customWidth="1"/>
    <col min="8462" max="8462" width="15.44140625" customWidth="1"/>
    <col min="8463" max="8463" width="3.6640625" customWidth="1"/>
    <col min="8464" max="8465" width="11.44140625" customWidth="1"/>
    <col min="8466" max="8466" width="2" customWidth="1"/>
    <col min="8705" max="8705" width="1.6640625" customWidth="1"/>
    <col min="8706" max="8706" width="3.6640625" customWidth="1"/>
    <col min="8707" max="8707" width="11.6640625" customWidth="1"/>
    <col min="8708" max="8709" width="7.6640625" customWidth="1"/>
    <col min="8710" max="8710" width="2.6640625" customWidth="1"/>
    <col min="8711" max="8711" width="3.6640625" customWidth="1"/>
    <col min="8712" max="8712" width="7.6640625" customWidth="1"/>
    <col min="8713" max="8713" width="13.44140625" customWidth="1"/>
    <col min="8714" max="8714" width="8.44140625" customWidth="1"/>
    <col min="8715" max="8716" width="5.33203125" customWidth="1"/>
    <col min="8717" max="8717" width="9.44140625" customWidth="1"/>
    <col min="8718" max="8718" width="15.44140625" customWidth="1"/>
    <col min="8719" max="8719" width="3.6640625" customWidth="1"/>
    <col min="8720" max="8721" width="11.44140625" customWidth="1"/>
    <col min="8722" max="8722" width="2" customWidth="1"/>
    <col min="8961" max="8961" width="1.6640625" customWidth="1"/>
    <col min="8962" max="8962" width="3.6640625" customWidth="1"/>
    <col min="8963" max="8963" width="11.6640625" customWidth="1"/>
    <col min="8964" max="8965" width="7.6640625" customWidth="1"/>
    <col min="8966" max="8966" width="2.6640625" customWidth="1"/>
    <col min="8967" max="8967" width="3.6640625" customWidth="1"/>
    <col min="8968" max="8968" width="7.6640625" customWidth="1"/>
    <col min="8969" max="8969" width="13.44140625" customWidth="1"/>
    <col min="8970" max="8970" width="8.44140625" customWidth="1"/>
    <col min="8971" max="8972" width="5.33203125" customWidth="1"/>
    <col min="8973" max="8973" width="9.44140625" customWidth="1"/>
    <col min="8974" max="8974" width="15.44140625" customWidth="1"/>
    <col min="8975" max="8975" width="3.6640625" customWidth="1"/>
    <col min="8976" max="8977" width="11.44140625" customWidth="1"/>
    <col min="8978" max="8978" width="2" customWidth="1"/>
    <col min="9217" max="9217" width="1.6640625" customWidth="1"/>
    <col min="9218" max="9218" width="3.6640625" customWidth="1"/>
    <col min="9219" max="9219" width="11.6640625" customWidth="1"/>
    <col min="9220" max="9221" width="7.6640625" customWidth="1"/>
    <col min="9222" max="9222" width="2.6640625" customWidth="1"/>
    <col min="9223" max="9223" width="3.6640625" customWidth="1"/>
    <col min="9224" max="9224" width="7.6640625" customWidth="1"/>
    <col min="9225" max="9225" width="13.44140625" customWidth="1"/>
    <col min="9226" max="9226" width="8.44140625" customWidth="1"/>
    <col min="9227" max="9228" width="5.33203125" customWidth="1"/>
    <col min="9229" max="9229" width="9.44140625" customWidth="1"/>
    <col min="9230" max="9230" width="15.44140625" customWidth="1"/>
    <col min="9231" max="9231" width="3.6640625" customWidth="1"/>
    <col min="9232" max="9233" width="11.44140625" customWidth="1"/>
    <col min="9234" max="9234" width="2" customWidth="1"/>
    <col min="9473" max="9473" width="1.6640625" customWidth="1"/>
    <col min="9474" max="9474" width="3.6640625" customWidth="1"/>
    <col min="9475" max="9475" width="11.6640625" customWidth="1"/>
    <col min="9476" max="9477" width="7.6640625" customWidth="1"/>
    <col min="9478" max="9478" width="2.6640625" customWidth="1"/>
    <col min="9479" max="9479" width="3.6640625" customWidth="1"/>
    <col min="9480" max="9480" width="7.6640625" customWidth="1"/>
    <col min="9481" max="9481" width="13.44140625" customWidth="1"/>
    <col min="9482" max="9482" width="8.44140625" customWidth="1"/>
    <col min="9483" max="9484" width="5.33203125" customWidth="1"/>
    <col min="9485" max="9485" width="9.44140625" customWidth="1"/>
    <col min="9486" max="9486" width="15.44140625" customWidth="1"/>
    <col min="9487" max="9487" width="3.6640625" customWidth="1"/>
    <col min="9488" max="9489" width="11.44140625" customWidth="1"/>
    <col min="9490" max="9490" width="2" customWidth="1"/>
    <col min="9729" max="9729" width="1.6640625" customWidth="1"/>
    <col min="9730" max="9730" width="3.6640625" customWidth="1"/>
    <col min="9731" max="9731" width="11.6640625" customWidth="1"/>
    <col min="9732" max="9733" width="7.6640625" customWidth="1"/>
    <col min="9734" max="9734" width="2.6640625" customWidth="1"/>
    <col min="9735" max="9735" width="3.6640625" customWidth="1"/>
    <col min="9736" max="9736" width="7.6640625" customWidth="1"/>
    <col min="9737" max="9737" width="13.44140625" customWidth="1"/>
    <col min="9738" max="9738" width="8.44140625" customWidth="1"/>
    <col min="9739" max="9740" width="5.33203125" customWidth="1"/>
    <col min="9741" max="9741" width="9.44140625" customWidth="1"/>
    <col min="9742" max="9742" width="15.44140625" customWidth="1"/>
    <col min="9743" max="9743" width="3.6640625" customWidth="1"/>
    <col min="9744" max="9745" width="11.44140625" customWidth="1"/>
    <col min="9746" max="9746" width="2" customWidth="1"/>
    <col min="9985" max="9985" width="1.6640625" customWidth="1"/>
    <col min="9986" max="9986" width="3.6640625" customWidth="1"/>
    <col min="9987" max="9987" width="11.6640625" customWidth="1"/>
    <col min="9988" max="9989" width="7.6640625" customWidth="1"/>
    <col min="9990" max="9990" width="2.6640625" customWidth="1"/>
    <col min="9991" max="9991" width="3.6640625" customWidth="1"/>
    <col min="9992" max="9992" width="7.6640625" customWidth="1"/>
    <col min="9993" max="9993" width="13.44140625" customWidth="1"/>
    <col min="9994" max="9994" width="8.44140625" customWidth="1"/>
    <col min="9995" max="9996" width="5.33203125" customWidth="1"/>
    <col min="9997" max="9997" width="9.44140625" customWidth="1"/>
    <col min="9998" max="9998" width="15.44140625" customWidth="1"/>
    <col min="9999" max="9999" width="3.6640625" customWidth="1"/>
    <col min="10000" max="10001" width="11.44140625" customWidth="1"/>
    <col min="10002" max="10002" width="2" customWidth="1"/>
    <col min="10241" max="10241" width="1.6640625" customWidth="1"/>
    <col min="10242" max="10242" width="3.6640625" customWidth="1"/>
    <col min="10243" max="10243" width="11.6640625" customWidth="1"/>
    <col min="10244" max="10245" width="7.6640625" customWidth="1"/>
    <col min="10246" max="10246" width="2.6640625" customWidth="1"/>
    <col min="10247" max="10247" width="3.6640625" customWidth="1"/>
    <col min="10248" max="10248" width="7.6640625" customWidth="1"/>
    <col min="10249" max="10249" width="13.44140625" customWidth="1"/>
    <col min="10250" max="10250" width="8.44140625" customWidth="1"/>
    <col min="10251" max="10252" width="5.33203125" customWidth="1"/>
    <col min="10253" max="10253" width="9.44140625" customWidth="1"/>
    <col min="10254" max="10254" width="15.44140625" customWidth="1"/>
    <col min="10255" max="10255" width="3.6640625" customWidth="1"/>
    <col min="10256" max="10257" width="11.44140625" customWidth="1"/>
    <col min="10258" max="10258" width="2" customWidth="1"/>
    <col min="10497" max="10497" width="1.6640625" customWidth="1"/>
    <col min="10498" max="10498" width="3.6640625" customWidth="1"/>
    <col min="10499" max="10499" width="11.6640625" customWidth="1"/>
    <col min="10500" max="10501" width="7.6640625" customWidth="1"/>
    <col min="10502" max="10502" width="2.6640625" customWidth="1"/>
    <col min="10503" max="10503" width="3.6640625" customWidth="1"/>
    <col min="10504" max="10504" width="7.6640625" customWidth="1"/>
    <col min="10505" max="10505" width="13.44140625" customWidth="1"/>
    <col min="10506" max="10506" width="8.44140625" customWidth="1"/>
    <col min="10507" max="10508" width="5.33203125" customWidth="1"/>
    <col min="10509" max="10509" width="9.44140625" customWidth="1"/>
    <col min="10510" max="10510" width="15.44140625" customWidth="1"/>
    <col min="10511" max="10511" width="3.6640625" customWidth="1"/>
    <col min="10512" max="10513" width="11.44140625" customWidth="1"/>
    <col min="10514" max="10514" width="2" customWidth="1"/>
    <col min="10753" max="10753" width="1.6640625" customWidth="1"/>
    <col min="10754" max="10754" width="3.6640625" customWidth="1"/>
    <col min="10755" max="10755" width="11.6640625" customWidth="1"/>
    <col min="10756" max="10757" width="7.6640625" customWidth="1"/>
    <col min="10758" max="10758" width="2.6640625" customWidth="1"/>
    <col min="10759" max="10759" width="3.6640625" customWidth="1"/>
    <col min="10760" max="10760" width="7.6640625" customWidth="1"/>
    <col min="10761" max="10761" width="13.44140625" customWidth="1"/>
    <col min="10762" max="10762" width="8.44140625" customWidth="1"/>
    <col min="10763" max="10764" width="5.33203125" customWidth="1"/>
    <col min="10765" max="10765" width="9.44140625" customWidth="1"/>
    <col min="10766" max="10766" width="15.44140625" customWidth="1"/>
    <col min="10767" max="10767" width="3.6640625" customWidth="1"/>
    <col min="10768" max="10769" width="11.44140625" customWidth="1"/>
    <col min="10770" max="10770" width="2" customWidth="1"/>
    <col min="11009" max="11009" width="1.6640625" customWidth="1"/>
    <col min="11010" max="11010" width="3.6640625" customWidth="1"/>
    <col min="11011" max="11011" width="11.6640625" customWidth="1"/>
    <col min="11012" max="11013" width="7.6640625" customWidth="1"/>
    <col min="11014" max="11014" width="2.6640625" customWidth="1"/>
    <col min="11015" max="11015" width="3.6640625" customWidth="1"/>
    <col min="11016" max="11016" width="7.6640625" customWidth="1"/>
    <col min="11017" max="11017" width="13.44140625" customWidth="1"/>
    <col min="11018" max="11018" width="8.44140625" customWidth="1"/>
    <col min="11019" max="11020" width="5.33203125" customWidth="1"/>
    <col min="11021" max="11021" width="9.44140625" customWidth="1"/>
    <col min="11022" max="11022" width="15.44140625" customWidth="1"/>
    <col min="11023" max="11023" width="3.6640625" customWidth="1"/>
    <col min="11024" max="11025" width="11.44140625" customWidth="1"/>
    <col min="11026" max="11026" width="2" customWidth="1"/>
    <col min="11265" max="11265" width="1.6640625" customWidth="1"/>
    <col min="11266" max="11266" width="3.6640625" customWidth="1"/>
    <col min="11267" max="11267" width="11.6640625" customWidth="1"/>
    <col min="11268" max="11269" width="7.6640625" customWidth="1"/>
    <col min="11270" max="11270" width="2.6640625" customWidth="1"/>
    <col min="11271" max="11271" width="3.6640625" customWidth="1"/>
    <col min="11272" max="11272" width="7.6640625" customWidth="1"/>
    <col min="11273" max="11273" width="13.44140625" customWidth="1"/>
    <col min="11274" max="11274" width="8.44140625" customWidth="1"/>
    <col min="11275" max="11276" width="5.33203125" customWidth="1"/>
    <col min="11277" max="11277" width="9.44140625" customWidth="1"/>
    <col min="11278" max="11278" width="15.44140625" customWidth="1"/>
    <col min="11279" max="11279" width="3.6640625" customWidth="1"/>
    <col min="11280" max="11281" width="11.44140625" customWidth="1"/>
    <col min="11282" max="11282" width="2" customWidth="1"/>
    <col min="11521" max="11521" width="1.6640625" customWidth="1"/>
    <col min="11522" max="11522" width="3.6640625" customWidth="1"/>
    <col min="11523" max="11523" width="11.6640625" customWidth="1"/>
    <col min="11524" max="11525" width="7.6640625" customWidth="1"/>
    <col min="11526" max="11526" width="2.6640625" customWidth="1"/>
    <col min="11527" max="11527" width="3.6640625" customWidth="1"/>
    <col min="11528" max="11528" width="7.6640625" customWidth="1"/>
    <col min="11529" max="11529" width="13.44140625" customWidth="1"/>
    <col min="11530" max="11530" width="8.44140625" customWidth="1"/>
    <col min="11531" max="11532" width="5.33203125" customWidth="1"/>
    <col min="11533" max="11533" width="9.44140625" customWidth="1"/>
    <col min="11534" max="11534" width="15.44140625" customWidth="1"/>
    <col min="11535" max="11535" width="3.6640625" customWidth="1"/>
    <col min="11536" max="11537" width="11.44140625" customWidth="1"/>
    <col min="11538" max="11538" width="2" customWidth="1"/>
    <col min="11777" max="11777" width="1.6640625" customWidth="1"/>
    <col min="11778" max="11778" width="3.6640625" customWidth="1"/>
    <col min="11779" max="11779" width="11.6640625" customWidth="1"/>
    <col min="11780" max="11781" width="7.6640625" customWidth="1"/>
    <col min="11782" max="11782" width="2.6640625" customWidth="1"/>
    <col min="11783" max="11783" width="3.6640625" customWidth="1"/>
    <col min="11784" max="11784" width="7.6640625" customWidth="1"/>
    <col min="11785" max="11785" width="13.44140625" customWidth="1"/>
    <col min="11786" max="11786" width="8.44140625" customWidth="1"/>
    <col min="11787" max="11788" width="5.33203125" customWidth="1"/>
    <col min="11789" max="11789" width="9.44140625" customWidth="1"/>
    <col min="11790" max="11790" width="15.44140625" customWidth="1"/>
    <col min="11791" max="11791" width="3.6640625" customWidth="1"/>
    <col min="11792" max="11793" width="11.44140625" customWidth="1"/>
    <col min="11794" max="11794" width="2" customWidth="1"/>
    <col min="12033" max="12033" width="1.6640625" customWidth="1"/>
    <col min="12034" max="12034" width="3.6640625" customWidth="1"/>
    <col min="12035" max="12035" width="11.6640625" customWidth="1"/>
    <col min="12036" max="12037" width="7.6640625" customWidth="1"/>
    <col min="12038" max="12038" width="2.6640625" customWidth="1"/>
    <col min="12039" max="12039" width="3.6640625" customWidth="1"/>
    <col min="12040" max="12040" width="7.6640625" customWidth="1"/>
    <col min="12041" max="12041" width="13.44140625" customWidth="1"/>
    <col min="12042" max="12042" width="8.44140625" customWidth="1"/>
    <col min="12043" max="12044" width="5.33203125" customWidth="1"/>
    <col min="12045" max="12045" width="9.44140625" customWidth="1"/>
    <col min="12046" max="12046" width="15.44140625" customWidth="1"/>
    <col min="12047" max="12047" width="3.6640625" customWidth="1"/>
    <col min="12048" max="12049" width="11.44140625" customWidth="1"/>
    <col min="12050" max="12050" width="2" customWidth="1"/>
    <col min="12289" max="12289" width="1.6640625" customWidth="1"/>
    <col min="12290" max="12290" width="3.6640625" customWidth="1"/>
    <col min="12291" max="12291" width="11.6640625" customWidth="1"/>
    <col min="12292" max="12293" width="7.6640625" customWidth="1"/>
    <col min="12294" max="12294" width="2.6640625" customWidth="1"/>
    <col min="12295" max="12295" width="3.6640625" customWidth="1"/>
    <col min="12296" max="12296" width="7.6640625" customWidth="1"/>
    <col min="12297" max="12297" width="13.44140625" customWidth="1"/>
    <col min="12298" max="12298" width="8.44140625" customWidth="1"/>
    <col min="12299" max="12300" width="5.33203125" customWidth="1"/>
    <col min="12301" max="12301" width="9.44140625" customWidth="1"/>
    <col min="12302" max="12302" width="15.44140625" customWidth="1"/>
    <col min="12303" max="12303" width="3.6640625" customWidth="1"/>
    <col min="12304" max="12305" width="11.44140625" customWidth="1"/>
    <col min="12306" max="12306" width="2" customWidth="1"/>
    <col min="12545" max="12545" width="1.6640625" customWidth="1"/>
    <col min="12546" max="12546" width="3.6640625" customWidth="1"/>
    <col min="12547" max="12547" width="11.6640625" customWidth="1"/>
    <col min="12548" max="12549" width="7.6640625" customWidth="1"/>
    <col min="12550" max="12550" width="2.6640625" customWidth="1"/>
    <col min="12551" max="12551" width="3.6640625" customWidth="1"/>
    <col min="12552" max="12552" width="7.6640625" customWidth="1"/>
    <col min="12553" max="12553" width="13.44140625" customWidth="1"/>
    <col min="12554" max="12554" width="8.44140625" customWidth="1"/>
    <col min="12555" max="12556" width="5.33203125" customWidth="1"/>
    <col min="12557" max="12557" width="9.44140625" customWidth="1"/>
    <col min="12558" max="12558" width="15.44140625" customWidth="1"/>
    <col min="12559" max="12559" width="3.6640625" customWidth="1"/>
    <col min="12560" max="12561" width="11.44140625" customWidth="1"/>
    <col min="12562" max="12562" width="2" customWidth="1"/>
    <col min="12801" max="12801" width="1.6640625" customWidth="1"/>
    <col min="12802" max="12802" width="3.6640625" customWidth="1"/>
    <col min="12803" max="12803" width="11.6640625" customWidth="1"/>
    <col min="12804" max="12805" width="7.6640625" customWidth="1"/>
    <col min="12806" max="12806" width="2.6640625" customWidth="1"/>
    <col min="12807" max="12807" width="3.6640625" customWidth="1"/>
    <col min="12808" max="12808" width="7.6640625" customWidth="1"/>
    <col min="12809" max="12809" width="13.44140625" customWidth="1"/>
    <col min="12810" max="12810" width="8.44140625" customWidth="1"/>
    <col min="12811" max="12812" width="5.33203125" customWidth="1"/>
    <col min="12813" max="12813" width="9.44140625" customWidth="1"/>
    <col min="12814" max="12814" width="15.44140625" customWidth="1"/>
    <col min="12815" max="12815" width="3.6640625" customWidth="1"/>
    <col min="12816" max="12817" width="11.44140625" customWidth="1"/>
    <col min="12818" max="12818" width="2" customWidth="1"/>
    <col min="13057" max="13057" width="1.6640625" customWidth="1"/>
    <col min="13058" max="13058" width="3.6640625" customWidth="1"/>
    <col min="13059" max="13059" width="11.6640625" customWidth="1"/>
    <col min="13060" max="13061" width="7.6640625" customWidth="1"/>
    <col min="13062" max="13062" width="2.6640625" customWidth="1"/>
    <col min="13063" max="13063" width="3.6640625" customWidth="1"/>
    <col min="13064" max="13064" width="7.6640625" customWidth="1"/>
    <col min="13065" max="13065" width="13.44140625" customWidth="1"/>
    <col min="13066" max="13066" width="8.44140625" customWidth="1"/>
    <col min="13067" max="13068" width="5.33203125" customWidth="1"/>
    <col min="13069" max="13069" width="9.44140625" customWidth="1"/>
    <col min="13070" max="13070" width="15.44140625" customWidth="1"/>
    <col min="13071" max="13071" width="3.6640625" customWidth="1"/>
    <col min="13072" max="13073" width="11.44140625" customWidth="1"/>
    <col min="13074" max="13074" width="2" customWidth="1"/>
    <col min="13313" max="13313" width="1.6640625" customWidth="1"/>
    <col min="13314" max="13314" width="3.6640625" customWidth="1"/>
    <col min="13315" max="13315" width="11.6640625" customWidth="1"/>
    <col min="13316" max="13317" width="7.6640625" customWidth="1"/>
    <col min="13318" max="13318" width="2.6640625" customWidth="1"/>
    <col min="13319" max="13319" width="3.6640625" customWidth="1"/>
    <col min="13320" max="13320" width="7.6640625" customWidth="1"/>
    <col min="13321" max="13321" width="13.44140625" customWidth="1"/>
    <col min="13322" max="13322" width="8.44140625" customWidth="1"/>
    <col min="13323" max="13324" width="5.33203125" customWidth="1"/>
    <col min="13325" max="13325" width="9.44140625" customWidth="1"/>
    <col min="13326" max="13326" width="15.44140625" customWidth="1"/>
    <col min="13327" max="13327" width="3.6640625" customWidth="1"/>
    <col min="13328" max="13329" width="11.44140625" customWidth="1"/>
    <col min="13330" max="13330" width="2" customWidth="1"/>
    <col min="13569" max="13569" width="1.6640625" customWidth="1"/>
    <col min="13570" max="13570" width="3.6640625" customWidth="1"/>
    <col min="13571" max="13571" width="11.6640625" customWidth="1"/>
    <col min="13572" max="13573" width="7.6640625" customWidth="1"/>
    <col min="13574" max="13574" width="2.6640625" customWidth="1"/>
    <col min="13575" max="13575" width="3.6640625" customWidth="1"/>
    <col min="13576" max="13576" width="7.6640625" customWidth="1"/>
    <col min="13577" max="13577" width="13.44140625" customWidth="1"/>
    <col min="13578" max="13578" width="8.44140625" customWidth="1"/>
    <col min="13579" max="13580" width="5.33203125" customWidth="1"/>
    <col min="13581" max="13581" width="9.44140625" customWidth="1"/>
    <col min="13582" max="13582" width="15.44140625" customWidth="1"/>
    <col min="13583" max="13583" width="3.6640625" customWidth="1"/>
    <col min="13584" max="13585" width="11.44140625" customWidth="1"/>
    <col min="13586" max="13586" width="2" customWidth="1"/>
    <col min="13825" max="13825" width="1.6640625" customWidth="1"/>
    <col min="13826" max="13826" width="3.6640625" customWidth="1"/>
    <col min="13827" max="13827" width="11.6640625" customWidth="1"/>
    <col min="13828" max="13829" width="7.6640625" customWidth="1"/>
    <col min="13830" max="13830" width="2.6640625" customWidth="1"/>
    <col min="13831" max="13831" width="3.6640625" customWidth="1"/>
    <col min="13832" max="13832" width="7.6640625" customWidth="1"/>
    <col min="13833" max="13833" width="13.44140625" customWidth="1"/>
    <col min="13834" max="13834" width="8.44140625" customWidth="1"/>
    <col min="13835" max="13836" width="5.33203125" customWidth="1"/>
    <col min="13837" max="13837" width="9.44140625" customWidth="1"/>
    <col min="13838" max="13838" width="15.44140625" customWidth="1"/>
    <col min="13839" max="13839" width="3.6640625" customWidth="1"/>
    <col min="13840" max="13841" width="11.44140625" customWidth="1"/>
    <col min="13842" max="13842" width="2" customWidth="1"/>
    <col min="14081" max="14081" width="1.6640625" customWidth="1"/>
    <col min="14082" max="14082" width="3.6640625" customWidth="1"/>
    <col min="14083" max="14083" width="11.6640625" customWidth="1"/>
    <col min="14084" max="14085" width="7.6640625" customWidth="1"/>
    <col min="14086" max="14086" width="2.6640625" customWidth="1"/>
    <col min="14087" max="14087" width="3.6640625" customWidth="1"/>
    <col min="14088" max="14088" width="7.6640625" customWidth="1"/>
    <col min="14089" max="14089" width="13.44140625" customWidth="1"/>
    <col min="14090" max="14090" width="8.44140625" customWidth="1"/>
    <col min="14091" max="14092" width="5.33203125" customWidth="1"/>
    <col min="14093" max="14093" width="9.44140625" customWidth="1"/>
    <col min="14094" max="14094" width="15.44140625" customWidth="1"/>
    <col min="14095" max="14095" width="3.6640625" customWidth="1"/>
    <col min="14096" max="14097" width="11.44140625" customWidth="1"/>
    <col min="14098" max="14098" width="2" customWidth="1"/>
    <col min="14337" max="14337" width="1.6640625" customWidth="1"/>
    <col min="14338" max="14338" width="3.6640625" customWidth="1"/>
    <col min="14339" max="14339" width="11.6640625" customWidth="1"/>
    <col min="14340" max="14341" width="7.6640625" customWidth="1"/>
    <col min="14342" max="14342" width="2.6640625" customWidth="1"/>
    <col min="14343" max="14343" width="3.6640625" customWidth="1"/>
    <col min="14344" max="14344" width="7.6640625" customWidth="1"/>
    <col min="14345" max="14345" width="13.44140625" customWidth="1"/>
    <col min="14346" max="14346" width="8.44140625" customWidth="1"/>
    <col min="14347" max="14348" width="5.33203125" customWidth="1"/>
    <col min="14349" max="14349" width="9.44140625" customWidth="1"/>
    <col min="14350" max="14350" width="15.44140625" customWidth="1"/>
    <col min="14351" max="14351" width="3.6640625" customWidth="1"/>
    <col min="14352" max="14353" width="11.44140625" customWidth="1"/>
    <col min="14354" max="14354" width="2" customWidth="1"/>
    <col min="14593" max="14593" width="1.6640625" customWidth="1"/>
    <col min="14594" max="14594" width="3.6640625" customWidth="1"/>
    <col min="14595" max="14595" width="11.6640625" customWidth="1"/>
    <col min="14596" max="14597" width="7.6640625" customWidth="1"/>
    <col min="14598" max="14598" width="2.6640625" customWidth="1"/>
    <col min="14599" max="14599" width="3.6640625" customWidth="1"/>
    <col min="14600" max="14600" width="7.6640625" customWidth="1"/>
    <col min="14601" max="14601" width="13.44140625" customWidth="1"/>
    <col min="14602" max="14602" width="8.44140625" customWidth="1"/>
    <col min="14603" max="14604" width="5.33203125" customWidth="1"/>
    <col min="14605" max="14605" width="9.44140625" customWidth="1"/>
    <col min="14606" max="14606" width="15.44140625" customWidth="1"/>
    <col min="14607" max="14607" width="3.6640625" customWidth="1"/>
    <col min="14608" max="14609" width="11.44140625" customWidth="1"/>
    <col min="14610" max="14610" width="2" customWidth="1"/>
    <col min="14849" max="14849" width="1.6640625" customWidth="1"/>
    <col min="14850" max="14850" width="3.6640625" customWidth="1"/>
    <col min="14851" max="14851" width="11.6640625" customWidth="1"/>
    <col min="14852" max="14853" width="7.6640625" customWidth="1"/>
    <col min="14854" max="14854" width="2.6640625" customWidth="1"/>
    <col min="14855" max="14855" width="3.6640625" customWidth="1"/>
    <col min="14856" max="14856" width="7.6640625" customWidth="1"/>
    <col min="14857" max="14857" width="13.44140625" customWidth="1"/>
    <col min="14858" max="14858" width="8.44140625" customWidth="1"/>
    <col min="14859" max="14860" width="5.33203125" customWidth="1"/>
    <col min="14861" max="14861" width="9.44140625" customWidth="1"/>
    <col min="14862" max="14862" width="15.44140625" customWidth="1"/>
    <col min="14863" max="14863" width="3.6640625" customWidth="1"/>
    <col min="14864" max="14865" width="11.44140625" customWidth="1"/>
    <col min="14866" max="14866" width="2" customWidth="1"/>
    <col min="15105" max="15105" width="1.6640625" customWidth="1"/>
    <col min="15106" max="15106" width="3.6640625" customWidth="1"/>
    <col min="15107" max="15107" width="11.6640625" customWidth="1"/>
    <col min="15108" max="15109" width="7.6640625" customWidth="1"/>
    <col min="15110" max="15110" width="2.6640625" customWidth="1"/>
    <col min="15111" max="15111" width="3.6640625" customWidth="1"/>
    <col min="15112" max="15112" width="7.6640625" customWidth="1"/>
    <col min="15113" max="15113" width="13.44140625" customWidth="1"/>
    <col min="15114" max="15114" width="8.44140625" customWidth="1"/>
    <col min="15115" max="15116" width="5.33203125" customWidth="1"/>
    <col min="15117" max="15117" width="9.44140625" customWidth="1"/>
    <col min="15118" max="15118" width="15.44140625" customWidth="1"/>
    <col min="15119" max="15119" width="3.6640625" customWidth="1"/>
    <col min="15120" max="15121" width="11.44140625" customWidth="1"/>
    <col min="15122" max="15122" width="2" customWidth="1"/>
    <col min="15361" max="15361" width="1.6640625" customWidth="1"/>
    <col min="15362" max="15362" width="3.6640625" customWidth="1"/>
    <col min="15363" max="15363" width="11.6640625" customWidth="1"/>
    <col min="15364" max="15365" width="7.6640625" customWidth="1"/>
    <col min="15366" max="15366" width="2.6640625" customWidth="1"/>
    <col min="15367" max="15367" width="3.6640625" customWidth="1"/>
    <col min="15368" max="15368" width="7.6640625" customWidth="1"/>
    <col min="15369" max="15369" width="13.44140625" customWidth="1"/>
    <col min="15370" max="15370" width="8.44140625" customWidth="1"/>
    <col min="15371" max="15372" width="5.33203125" customWidth="1"/>
    <col min="15373" max="15373" width="9.44140625" customWidth="1"/>
    <col min="15374" max="15374" width="15.44140625" customWidth="1"/>
    <col min="15375" max="15375" width="3.6640625" customWidth="1"/>
    <col min="15376" max="15377" width="11.44140625" customWidth="1"/>
    <col min="15378" max="15378" width="2" customWidth="1"/>
    <col min="15617" max="15617" width="1.6640625" customWidth="1"/>
    <col min="15618" max="15618" width="3.6640625" customWidth="1"/>
    <col min="15619" max="15619" width="11.6640625" customWidth="1"/>
    <col min="15620" max="15621" width="7.6640625" customWidth="1"/>
    <col min="15622" max="15622" width="2.6640625" customWidth="1"/>
    <col min="15623" max="15623" width="3.6640625" customWidth="1"/>
    <col min="15624" max="15624" width="7.6640625" customWidth="1"/>
    <col min="15625" max="15625" width="13.44140625" customWidth="1"/>
    <col min="15626" max="15626" width="8.44140625" customWidth="1"/>
    <col min="15627" max="15628" width="5.33203125" customWidth="1"/>
    <col min="15629" max="15629" width="9.44140625" customWidth="1"/>
    <col min="15630" max="15630" width="15.44140625" customWidth="1"/>
    <col min="15631" max="15631" width="3.6640625" customWidth="1"/>
    <col min="15632" max="15633" width="11.44140625" customWidth="1"/>
    <col min="15634" max="15634" width="2" customWidth="1"/>
    <col min="15873" max="15873" width="1.6640625" customWidth="1"/>
    <col min="15874" max="15874" width="3.6640625" customWidth="1"/>
    <col min="15875" max="15875" width="11.6640625" customWidth="1"/>
    <col min="15876" max="15877" width="7.6640625" customWidth="1"/>
    <col min="15878" max="15878" width="2.6640625" customWidth="1"/>
    <col min="15879" max="15879" width="3.6640625" customWidth="1"/>
    <col min="15880" max="15880" width="7.6640625" customWidth="1"/>
    <col min="15881" max="15881" width="13.44140625" customWidth="1"/>
    <col min="15882" max="15882" width="8.44140625" customWidth="1"/>
    <col min="15883" max="15884" width="5.33203125" customWidth="1"/>
    <col min="15885" max="15885" width="9.44140625" customWidth="1"/>
    <col min="15886" max="15886" width="15.44140625" customWidth="1"/>
    <col min="15887" max="15887" width="3.6640625" customWidth="1"/>
    <col min="15888" max="15889" width="11.44140625" customWidth="1"/>
    <col min="15890" max="15890" width="2" customWidth="1"/>
    <col min="16129" max="16129" width="1.6640625" customWidth="1"/>
    <col min="16130" max="16130" width="3.6640625" customWidth="1"/>
    <col min="16131" max="16131" width="11.6640625" customWidth="1"/>
    <col min="16132" max="16133" width="7.6640625" customWidth="1"/>
    <col min="16134" max="16134" width="2.6640625" customWidth="1"/>
    <col min="16135" max="16135" width="3.6640625" customWidth="1"/>
    <col min="16136" max="16136" width="7.6640625" customWidth="1"/>
    <col min="16137" max="16137" width="13.44140625" customWidth="1"/>
    <col min="16138" max="16138" width="8.44140625" customWidth="1"/>
    <col min="16139" max="16140" width="5.33203125" customWidth="1"/>
    <col min="16141" max="16141" width="9.44140625" customWidth="1"/>
    <col min="16142" max="16142" width="15.44140625" customWidth="1"/>
    <col min="16143" max="16143" width="3.6640625" customWidth="1"/>
    <col min="16144" max="16145" width="11.44140625" customWidth="1"/>
    <col min="16146" max="16146" width="2" customWidth="1"/>
  </cols>
  <sheetData>
    <row r="1" spans="2:17" s="65" customFormat="1" ht="25.5" customHeight="1" x14ac:dyDescent="0.3">
      <c r="B1" s="308" t="s">
        <v>59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66"/>
      <c r="O1" s="67" t="s">
        <v>60</v>
      </c>
      <c r="Q1" s="67"/>
    </row>
    <row r="2" spans="2:17" s="65" customFormat="1" ht="25.5" customHeight="1" x14ac:dyDescent="0.3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68"/>
      <c r="O2" s="310" t="s">
        <v>160</v>
      </c>
      <c r="P2" s="310"/>
      <c r="Q2" s="310"/>
    </row>
    <row r="3" spans="2:17" ht="16.5" customHeight="1" x14ac:dyDescent="0.25">
      <c r="B3" s="311" t="s">
        <v>61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</row>
    <row r="4" spans="2:17" ht="8.25" customHeight="1" x14ac:dyDescent="0.25">
      <c r="D4" s="69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7" ht="15" customHeight="1" x14ac:dyDescent="0.4">
      <c r="B5" s="71"/>
      <c r="P5" s="72" t="s">
        <v>62</v>
      </c>
    </row>
    <row r="6" spans="2:17" ht="15" customHeight="1" x14ac:dyDescent="0.4">
      <c r="B6" s="71" t="s">
        <v>63</v>
      </c>
      <c r="C6" s="73" t="s">
        <v>64</v>
      </c>
      <c r="P6" s="72" t="s">
        <v>65</v>
      </c>
    </row>
    <row r="7" spans="2:17" ht="4.5" customHeight="1" thickBot="1" x14ac:dyDescent="0.3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2:17" s="75" customFormat="1" ht="30.75" customHeight="1" thickTop="1" x14ac:dyDescent="0.25">
      <c r="B8" s="76" t="s">
        <v>66</v>
      </c>
      <c r="C8" s="312" t="s">
        <v>67</v>
      </c>
      <c r="D8" s="312"/>
      <c r="E8" s="312"/>
      <c r="F8" s="312"/>
      <c r="G8" s="312"/>
      <c r="H8" s="76" t="s">
        <v>68</v>
      </c>
      <c r="J8" s="69"/>
      <c r="K8" s="69"/>
      <c r="L8" s="69"/>
      <c r="M8" s="69"/>
      <c r="N8" s="69"/>
      <c r="O8" s="69"/>
    </row>
    <row r="9" spans="2:17" s="77" customFormat="1" ht="12" customHeight="1" x14ac:dyDescent="0.25">
      <c r="C9" s="313" t="s">
        <v>69</v>
      </c>
      <c r="D9" s="313"/>
      <c r="E9" s="313"/>
      <c r="F9" s="313"/>
      <c r="G9" s="313"/>
      <c r="H9" s="313"/>
      <c r="I9" s="78"/>
      <c r="J9" s="79"/>
      <c r="K9" s="79"/>
      <c r="L9" s="79"/>
      <c r="M9" s="79"/>
      <c r="N9" s="79"/>
      <c r="O9" s="79"/>
      <c r="P9" s="79"/>
    </row>
    <row r="10" spans="2:17" s="75" customFormat="1" ht="15" customHeight="1" x14ac:dyDescent="0.25">
      <c r="B10" s="80" t="s">
        <v>70</v>
      </c>
      <c r="C10" s="81"/>
      <c r="D10" s="312" t="s">
        <v>71</v>
      </c>
      <c r="E10" s="312"/>
      <c r="F10" s="312"/>
      <c r="G10" s="312"/>
      <c r="H10" s="312"/>
      <c r="I10" s="76" t="s">
        <v>72</v>
      </c>
      <c r="J10" s="69"/>
      <c r="L10"/>
    </row>
    <row r="11" spans="2:17" s="77" customFormat="1" ht="13.5" customHeight="1" x14ac:dyDescent="0.25">
      <c r="B11" s="79"/>
      <c r="C11" s="79"/>
      <c r="D11" s="313" t="s">
        <v>73</v>
      </c>
      <c r="E11" s="313"/>
      <c r="F11" s="313"/>
      <c r="G11" s="313"/>
      <c r="H11" s="79"/>
    </row>
    <row r="12" spans="2:17" s="82" customFormat="1" ht="13.5" customHeight="1" x14ac:dyDescent="0.25">
      <c r="B12" s="312" t="s">
        <v>74</v>
      </c>
      <c r="C12" s="312"/>
      <c r="D12" s="312"/>
      <c r="E12" s="312"/>
      <c r="F12" s="312"/>
      <c r="G12" s="312"/>
      <c r="H12" s="312"/>
      <c r="I12" s="314" t="s">
        <v>75</v>
      </c>
      <c r="J12" s="314"/>
      <c r="K12" s="314"/>
      <c r="L12" s="314" t="s">
        <v>76</v>
      </c>
      <c r="M12" s="314"/>
      <c r="N12" s="83" t="s">
        <v>77</v>
      </c>
      <c r="O12" s="84"/>
      <c r="P12" s="312" t="s">
        <v>5</v>
      </c>
      <c r="Q12" s="312"/>
    </row>
    <row r="13" spans="2:17" s="85" customFormat="1" ht="12.75" customHeight="1" x14ac:dyDescent="0.25">
      <c r="B13" s="307" t="s">
        <v>78</v>
      </c>
      <c r="C13" s="307"/>
      <c r="D13" s="307"/>
      <c r="E13" s="307"/>
      <c r="F13" s="86"/>
      <c r="G13" s="86"/>
      <c r="H13" s="307" t="s">
        <v>79</v>
      </c>
      <c r="I13" s="307"/>
      <c r="J13" s="307"/>
      <c r="K13" s="87"/>
      <c r="L13" s="87" t="s">
        <v>80</v>
      </c>
      <c r="M13" s="87"/>
      <c r="N13" s="87" t="s">
        <v>81</v>
      </c>
      <c r="O13" s="87"/>
      <c r="P13" s="307" t="s">
        <v>82</v>
      </c>
      <c r="Q13" s="307"/>
    </row>
    <row r="14" spans="2:17" s="82" customFormat="1" ht="17.25" customHeight="1" x14ac:dyDescent="0.25">
      <c r="B14" s="314" t="s">
        <v>83</v>
      </c>
      <c r="C14" s="314"/>
      <c r="D14" s="314"/>
      <c r="E14" s="314"/>
      <c r="F14" s="88"/>
      <c r="G14" s="312" t="s">
        <v>84</v>
      </c>
      <c r="H14" s="312"/>
      <c r="I14" s="312"/>
      <c r="J14" s="312"/>
      <c r="L14" s="312" t="s">
        <v>85</v>
      </c>
      <c r="M14" s="312"/>
      <c r="N14" s="312"/>
      <c r="P14" s="318" t="s">
        <v>86</v>
      </c>
      <c r="Q14" s="319"/>
    </row>
    <row r="15" spans="2:17" s="85" customFormat="1" ht="15.75" customHeight="1" thickBot="1" x14ac:dyDescent="0.3">
      <c r="B15" s="89" t="s">
        <v>87</v>
      </c>
      <c r="C15" s="89"/>
      <c r="D15" s="89"/>
      <c r="E15" s="89"/>
      <c r="F15" s="90"/>
      <c r="G15" s="320" t="s">
        <v>88</v>
      </c>
      <c r="H15" s="320"/>
      <c r="I15" s="320"/>
      <c r="J15" s="91"/>
      <c r="K15" s="89"/>
      <c r="L15" s="320" t="s">
        <v>89</v>
      </c>
      <c r="M15" s="320"/>
      <c r="N15" s="320"/>
      <c r="O15" s="90"/>
      <c r="P15" s="91" t="s">
        <v>90</v>
      </c>
      <c r="Q15" s="91"/>
    </row>
    <row r="16" spans="2:17" s="85" customFormat="1" ht="21" customHeight="1" thickTop="1" x14ac:dyDescent="0.25">
      <c r="B16" s="82" t="s">
        <v>91</v>
      </c>
      <c r="C16" s="92"/>
      <c r="D16" s="92"/>
      <c r="E16" s="92"/>
      <c r="G16" s="93"/>
      <c r="H16" s="93"/>
      <c r="I16" s="93"/>
      <c r="J16" s="92"/>
      <c r="K16" s="92"/>
      <c r="L16" s="93"/>
      <c r="M16" s="93"/>
      <c r="N16" s="93"/>
      <c r="P16" s="92"/>
      <c r="Q16" s="92"/>
    </row>
    <row r="17" spans="2:17" s="94" customFormat="1" ht="18" customHeight="1" x14ac:dyDescent="0.25">
      <c r="B17" s="75"/>
      <c r="C17" s="95" t="s">
        <v>92</v>
      </c>
      <c r="D17" s="96"/>
      <c r="E17" s="96"/>
      <c r="G17" s="97"/>
      <c r="H17" s="97"/>
      <c r="I17" s="97"/>
      <c r="J17" s="96"/>
      <c r="K17" s="96"/>
      <c r="L17" s="97"/>
      <c r="M17" s="97"/>
      <c r="N17" s="97"/>
      <c r="P17" s="96"/>
      <c r="Q17" s="96"/>
    </row>
    <row r="18" spans="2:17" s="94" customFormat="1" ht="18" customHeight="1" x14ac:dyDescent="0.25">
      <c r="B18" s="75" t="s">
        <v>5</v>
      </c>
      <c r="C18" s="95" t="s">
        <v>93</v>
      </c>
      <c r="D18" s="96"/>
      <c r="E18" s="96"/>
      <c r="G18" s="97"/>
      <c r="H18" s="97"/>
      <c r="I18" s="97"/>
      <c r="J18" s="96"/>
      <c r="K18" s="96"/>
      <c r="L18" s="97"/>
      <c r="M18" s="97"/>
      <c r="N18" s="97"/>
      <c r="P18" s="96"/>
      <c r="Q18" s="96"/>
    </row>
    <row r="19" spans="2:17" s="85" customFormat="1" ht="9" customHeight="1" thickBot="1" x14ac:dyDescent="0.3">
      <c r="B19" s="98"/>
      <c r="C19" s="99"/>
      <c r="D19" s="89"/>
      <c r="E19" s="89"/>
      <c r="F19" s="90"/>
      <c r="G19" s="100"/>
      <c r="H19" s="100"/>
      <c r="I19" s="100"/>
      <c r="J19" s="89"/>
      <c r="K19" s="89"/>
      <c r="L19" s="100"/>
      <c r="M19" s="93"/>
      <c r="N19" s="93"/>
      <c r="P19" s="92"/>
      <c r="Q19" s="92"/>
    </row>
    <row r="20" spans="2:17" s="82" customFormat="1" ht="22.5" customHeight="1" thickTop="1" x14ac:dyDescent="0.25">
      <c r="B20" s="82" t="s">
        <v>94</v>
      </c>
      <c r="L20" s="88"/>
      <c r="M20" s="321" t="s">
        <v>95</v>
      </c>
      <c r="N20" s="321"/>
      <c r="O20" s="321"/>
      <c r="P20" s="322"/>
      <c r="Q20" s="322"/>
    </row>
    <row r="21" spans="2:17" s="82" customFormat="1" ht="13.5" customHeight="1" x14ac:dyDescent="0.25">
      <c r="L21" s="88"/>
      <c r="M21" s="323" t="s">
        <v>96</v>
      </c>
      <c r="N21" s="323"/>
      <c r="O21" s="323"/>
      <c r="P21" s="324"/>
      <c r="Q21" s="324"/>
    </row>
    <row r="22" spans="2:17" s="75" customFormat="1" ht="13.5" customHeight="1" x14ac:dyDescent="0.25">
      <c r="B22" s="82"/>
      <c r="C22" s="75" t="s">
        <v>97</v>
      </c>
      <c r="M22" s="325" t="s">
        <v>98</v>
      </c>
      <c r="N22" s="325"/>
      <c r="O22" s="325"/>
    </row>
    <row r="23" spans="2:17" s="75" customFormat="1" ht="23.25" customHeight="1" x14ac:dyDescent="0.25">
      <c r="B23" s="101">
        <v>1</v>
      </c>
      <c r="C23" s="75" t="s">
        <v>99</v>
      </c>
      <c r="L23" s="102">
        <f>B23</f>
        <v>1</v>
      </c>
      <c r="M23" s="315">
        <v>0.40610000000000002</v>
      </c>
      <c r="N23" s="316"/>
      <c r="O23" s="317"/>
    </row>
    <row r="24" spans="2:17" s="75" customFormat="1" ht="23.25" customHeight="1" x14ac:dyDescent="0.25">
      <c r="B24" s="101">
        <v>2</v>
      </c>
      <c r="C24" s="75" t="s">
        <v>100</v>
      </c>
      <c r="L24" s="102">
        <f>B24</f>
        <v>2</v>
      </c>
      <c r="M24" s="315"/>
      <c r="N24" s="316"/>
      <c r="O24" s="317"/>
    </row>
    <row r="25" spans="2:17" s="75" customFormat="1" ht="23.25" customHeight="1" x14ac:dyDescent="0.25">
      <c r="B25" s="101">
        <v>3</v>
      </c>
      <c r="C25" s="75" t="s">
        <v>101</v>
      </c>
      <c r="L25" s="102">
        <f>B25</f>
        <v>3</v>
      </c>
      <c r="M25" s="315"/>
      <c r="N25" s="316"/>
      <c r="O25" s="317"/>
      <c r="P25" s="329" t="s">
        <v>102</v>
      </c>
      <c r="Q25" s="330"/>
    </row>
    <row r="26" spans="2:17" s="75" customFormat="1" ht="27" customHeight="1" x14ac:dyDescent="0.25">
      <c r="B26" s="101">
        <v>4</v>
      </c>
      <c r="C26" s="75" t="s">
        <v>103</v>
      </c>
      <c r="L26" s="102">
        <f>B26</f>
        <v>4</v>
      </c>
      <c r="M26" s="331"/>
      <c r="N26" s="332"/>
      <c r="O26" s="333"/>
      <c r="P26" s="334" t="s">
        <v>104</v>
      </c>
      <c r="Q26" s="335"/>
    </row>
    <row r="27" spans="2:17" s="75" customFormat="1" ht="23.25" customHeight="1" x14ac:dyDescent="0.25">
      <c r="B27" s="101" t="s">
        <v>105</v>
      </c>
      <c r="C27" s="75" t="s">
        <v>106</v>
      </c>
      <c r="O27" s="101" t="str">
        <f>B27</f>
        <v>5a.</v>
      </c>
      <c r="P27" s="336"/>
      <c r="Q27" s="337"/>
    </row>
    <row r="28" spans="2:17" s="75" customFormat="1" ht="23.25" customHeight="1" x14ac:dyDescent="0.25">
      <c r="B28" s="101" t="s">
        <v>107</v>
      </c>
      <c r="C28" s="75" t="s">
        <v>108</v>
      </c>
      <c r="O28" s="101" t="str">
        <f>B28</f>
        <v>5b.</v>
      </c>
      <c r="P28" s="338"/>
      <c r="Q28" s="339"/>
    </row>
    <row r="29" spans="2:17" s="75" customFormat="1" ht="23.25" customHeight="1" x14ac:dyDescent="0.25">
      <c r="B29" s="101" t="s">
        <v>109</v>
      </c>
      <c r="C29" s="75" t="s">
        <v>110</v>
      </c>
      <c r="O29" s="101" t="str">
        <f>B29</f>
        <v>5c.</v>
      </c>
      <c r="P29" s="336">
        <f>SUM(P27:P28)</f>
        <v>0</v>
      </c>
      <c r="Q29" s="337"/>
    </row>
    <row r="30" spans="2:17" ht="9" customHeight="1" thickBot="1" x14ac:dyDescent="0.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103"/>
      <c r="P30" s="74"/>
      <c r="Q30" s="74"/>
    </row>
    <row r="31" spans="2:17" s="75" customFormat="1" ht="21" customHeight="1" thickTop="1" x14ac:dyDescent="0.25">
      <c r="B31" s="82" t="s">
        <v>111</v>
      </c>
      <c r="O31" s="104"/>
    </row>
    <row r="32" spans="2:17" s="75" customFormat="1" ht="28.5" customHeight="1" x14ac:dyDescent="0.25">
      <c r="B32" s="101">
        <v>6</v>
      </c>
      <c r="C32" s="75" t="s">
        <v>112</v>
      </c>
      <c r="I32" s="76"/>
      <c r="O32" s="105">
        <f>B32</f>
        <v>6</v>
      </c>
      <c r="P32" s="340">
        <v>0.40610000000000002</v>
      </c>
      <c r="Q32" s="341"/>
    </row>
    <row r="33" spans="2:17" s="75" customFormat="1" ht="28.5" customHeight="1" x14ac:dyDescent="0.25">
      <c r="B33" s="101">
        <v>7</v>
      </c>
      <c r="C33" s="75" t="s">
        <v>113</v>
      </c>
      <c r="I33" s="76"/>
      <c r="O33" s="105">
        <f>B33</f>
        <v>7</v>
      </c>
      <c r="P33" s="342"/>
      <c r="Q33" s="343"/>
    </row>
    <row r="34" spans="2:17" ht="28.5" customHeight="1" x14ac:dyDescent="0.25">
      <c r="B34" s="101">
        <v>8</v>
      </c>
      <c r="C34" s="75" t="s">
        <v>114</v>
      </c>
      <c r="E34" s="106"/>
      <c r="O34" s="105">
        <f>B34</f>
        <v>8</v>
      </c>
      <c r="P34" s="344"/>
      <c r="Q34" s="345"/>
    </row>
    <row r="35" spans="2:17" ht="12.6" customHeight="1" thickBot="1" x14ac:dyDescent="0.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 ht="8.25" customHeight="1" thickTop="1" x14ac:dyDescent="0.25">
      <c r="B36" s="76"/>
      <c r="F36" s="107"/>
      <c r="G36" s="79"/>
      <c r="H36" s="107"/>
      <c r="I36" s="107"/>
    </row>
    <row r="37" spans="2:17" s="75" customFormat="1" ht="15.6" customHeight="1" x14ac:dyDescent="0.25">
      <c r="B37" s="82" t="s">
        <v>115</v>
      </c>
      <c r="C37" s="82"/>
    </row>
    <row r="38" spans="2:17" s="75" customFormat="1" ht="15.6" customHeight="1" x14ac:dyDescent="0.25">
      <c r="I38" s="108" t="s">
        <v>116</v>
      </c>
    </row>
    <row r="39" spans="2:17" s="76" customFormat="1" ht="15.6" customHeight="1" x14ac:dyDescent="0.25">
      <c r="B39" s="326" t="s">
        <v>117</v>
      </c>
      <c r="C39" s="327"/>
      <c r="D39" s="327"/>
      <c r="E39" s="327"/>
      <c r="F39" s="327"/>
      <c r="G39" s="327"/>
      <c r="H39" s="328"/>
      <c r="I39" s="326" t="s">
        <v>118</v>
      </c>
      <c r="J39" s="327"/>
      <c r="K39" s="328"/>
      <c r="L39" s="326" t="s">
        <v>119</v>
      </c>
      <c r="M39" s="328"/>
      <c r="N39" s="109" t="s">
        <v>120</v>
      </c>
      <c r="O39" s="326" t="s">
        <v>121</v>
      </c>
      <c r="P39" s="327"/>
      <c r="Q39" s="328"/>
    </row>
    <row r="40" spans="2:17" s="110" customFormat="1" ht="15.6" customHeight="1" x14ac:dyDescent="0.25">
      <c r="B40" s="346" t="s">
        <v>122</v>
      </c>
      <c r="C40" s="347"/>
      <c r="D40" s="347"/>
      <c r="E40" s="347"/>
      <c r="F40" s="347"/>
      <c r="G40" s="347"/>
      <c r="H40" s="348"/>
      <c r="I40" s="346" t="s">
        <v>123</v>
      </c>
      <c r="J40" s="347"/>
      <c r="K40" s="348"/>
      <c r="L40" s="346" t="s">
        <v>124</v>
      </c>
      <c r="M40" s="348"/>
      <c r="N40" s="111" t="s">
        <v>125</v>
      </c>
      <c r="O40" s="346" t="s">
        <v>126</v>
      </c>
      <c r="P40" s="347"/>
      <c r="Q40" s="348"/>
    </row>
    <row r="41" spans="2:17" s="112" customFormat="1" ht="28.5" customHeight="1" x14ac:dyDescent="0.2">
      <c r="B41" s="349"/>
      <c r="C41" s="350"/>
      <c r="D41" s="350"/>
      <c r="E41" s="350"/>
      <c r="F41" s="350"/>
      <c r="G41" s="350"/>
      <c r="H41" s="351"/>
      <c r="I41" s="349"/>
      <c r="J41" s="350"/>
      <c r="K41" s="351"/>
      <c r="L41" s="349"/>
      <c r="M41" s="351"/>
      <c r="N41" s="113"/>
      <c r="O41" s="349"/>
      <c r="P41" s="350"/>
      <c r="Q41" s="351"/>
    </row>
    <row r="42" spans="2:17" s="112" customFormat="1" ht="28.5" customHeight="1" x14ac:dyDescent="0.2">
      <c r="B42" s="349"/>
      <c r="C42" s="350"/>
      <c r="D42" s="350"/>
      <c r="E42" s="350"/>
      <c r="F42" s="350"/>
      <c r="G42" s="350"/>
      <c r="H42" s="351"/>
      <c r="I42" s="349"/>
      <c r="J42" s="350"/>
      <c r="K42" s="351"/>
      <c r="L42" s="349"/>
      <c r="M42" s="351"/>
      <c r="N42" s="113"/>
      <c r="O42" s="349"/>
      <c r="P42" s="350"/>
      <c r="Q42" s="351"/>
    </row>
    <row r="43" spans="2:17" s="112" customFormat="1" ht="12.75" customHeight="1" thickBot="1" x14ac:dyDescent="0.25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6"/>
      <c r="O43" s="117"/>
      <c r="P43" s="117"/>
      <c r="Q43" s="117"/>
    </row>
    <row r="44" spans="2:17" s="112" customFormat="1" ht="28.5" customHeight="1" thickTop="1" x14ac:dyDescent="0.25">
      <c r="B44" s="118" t="s">
        <v>127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9"/>
      <c r="P44" s="119"/>
      <c r="Q44" s="119"/>
    </row>
    <row r="45" spans="2:17" s="112" customFormat="1" ht="28.5" customHeight="1" x14ac:dyDescent="0.25">
      <c r="B45" s="352" t="s">
        <v>128</v>
      </c>
      <c r="C45" s="353"/>
      <c r="D45" s="353"/>
      <c r="E45" s="353"/>
      <c r="F45" s="353"/>
      <c r="G45" s="353"/>
      <c r="H45" s="354"/>
      <c r="I45" s="355" t="s">
        <v>129</v>
      </c>
      <c r="J45" s="356"/>
      <c r="K45" s="357" t="s">
        <v>130</v>
      </c>
      <c r="L45" s="358"/>
      <c r="M45" s="358"/>
      <c r="N45" s="359"/>
      <c r="O45" s="357" t="s">
        <v>131</v>
      </c>
      <c r="P45" s="358"/>
      <c r="Q45" s="359"/>
    </row>
    <row r="46" spans="2:17" s="112" customFormat="1" ht="28.5" customHeight="1" x14ac:dyDescent="0.25">
      <c r="B46" s="362">
        <v>1</v>
      </c>
      <c r="C46" s="363"/>
      <c r="D46" s="363"/>
      <c r="E46" s="363"/>
      <c r="F46" s="363"/>
      <c r="G46" s="363"/>
      <c r="H46" s="364"/>
      <c r="I46" s="365"/>
      <c r="J46" s="366"/>
      <c r="K46" s="365"/>
      <c r="L46" s="367"/>
      <c r="M46" s="367"/>
      <c r="N46" s="366"/>
      <c r="O46" s="365"/>
      <c r="P46" s="367"/>
      <c r="Q46" s="366"/>
    </row>
    <row r="47" spans="2:17" s="112" customFormat="1" ht="28.5" customHeight="1" x14ac:dyDescent="0.25">
      <c r="B47" s="362">
        <v>2</v>
      </c>
      <c r="C47" s="363"/>
      <c r="D47" s="363"/>
      <c r="E47" s="363"/>
      <c r="F47" s="363"/>
      <c r="G47" s="363"/>
      <c r="H47" s="364"/>
      <c r="I47" s="365"/>
      <c r="J47" s="366"/>
      <c r="K47" s="349"/>
      <c r="L47" s="350"/>
      <c r="M47" s="350"/>
      <c r="N47" s="351"/>
      <c r="O47" s="349"/>
      <c r="P47" s="350"/>
      <c r="Q47" s="351"/>
    </row>
    <row r="48" spans="2:17" s="112" customFormat="1" ht="10.5" customHeight="1" x14ac:dyDescent="0.3">
      <c r="B48" s="360"/>
      <c r="C48" s="360"/>
      <c r="D48" s="360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</row>
    <row r="49" spans="2:17" s="112" customFormat="1" ht="13.5" customHeight="1" x14ac:dyDescent="0.25">
      <c r="B49" s="75" t="s">
        <v>132</v>
      </c>
      <c r="C49" s="121"/>
      <c r="D49" s="121"/>
      <c r="E49" s="121"/>
      <c r="F49" s="121"/>
      <c r="G49" s="121"/>
      <c r="H49" s="121"/>
      <c r="I49" s="119"/>
      <c r="J49" s="119"/>
      <c r="K49" s="119"/>
      <c r="L49" s="119"/>
      <c r="M49" s="119"/>
      <c r="N49" s="120"/>
      <c r="O49" s="119"/>
      <c r="P49" s="119"/>
      <c r="Q49" s="119"/>
    </row>
    <row r="50" spans="2:17" s="112" customFormat="1" ht="14.25" customHeight="1" x14ac:dyDescent="0.25">
      <c r="B50" s="75" t="s">
        <v>133</v>
      </c>
      <c r="C50" s="121"/>
      <c r="D50" s="121"/>
      <c r="E50" s="121"/>
      <c r="F50" s="121"/>
      <c r="G50" s="121"/>
      <c r="H50" s="121"/>
      <c r="I50" s="119"/>
      <c r="J50" s="119"/>
      <c r="K50" s="119"/>
      <c r="L50" s="119"/>
      <c r="M50" s="119"/>
      <c r="N50" s="120"/>
      <c r="O50" s="119"/>
      <c r="P50" s="119"/>
      <c r="Q50" s="119"/>
    </row>
    <row r="51" spans="2:17" s="112" customFormat="1" ht="14.25" customHeight="1" x14ac:dyDescent="0.25">
      <c r="B51" s="75" t="s">
        <v>134</v>
      </c>
      <c r="C51" s="121"/>
      <c r="D51" s="121"/>
      <c r="E51" s="121"/>
      <c r="F51" s="121"/>
      <c r="G51" s="121"/>
      <c r="H51" s="121"/>
      <c r="I51" s="119"/>
      <c r="J51" s="119"/>
      <c r="K51" s="119"/>
      <c r="L51" s="119"/>
      <c r="M51" s="119"/>
      <c r="N51" s="120"/>
      <c r="O51" s="119"/>
      <c r="P51" s="119"/>
      <c r="Q51" s="119"/>
    </row>
    <row r="52" spans="2:17" s="112" customFormat="1" ht="18" customHeight="1" x14ac:dyDescent="0.25">
      <c r="B52" s="122" t="s">
        <v>135</v>
      </c>
      <c r="C52" s="123"/>
      <c r="D52" s="123"/>
      <c r="E52" s="123"/>
      <c r="F52" s="123"/>
      <c r="G52" s="123"/>
      <c r="H52" s="123"/>
      <c r="I52" s="123"/>
      <c r="J52" s="124"/>
      <c r="K52" s="124"/>
      <c r="L52" s="124"/>
      <c r="M52" s="125"/>
      <c r="N52"/>
      <c r="O52"/>
      <c r="P52"/>
      <c r="Q52"/>
    </row>
    <row r="53" spans="2:17" s="112" customFormat="1" ht="14.25" customHeight="1" thickBot="1" x14ac:dyDescent="0.3">
      <c r="B53" s="126"/>
      <c r="C53" s="127"/>
      <c r="D53" s="127"/>
      <c r="E53" s="127"/>
      <c r="F53" s="127"/>
      <c r="G53" s="127"/>
      <c r="H53" s="127"/>
      <c r="I53" s="128"/>
      <c r="J53" s="128"/>
      <c r="K53" s="128"/>
      <c r="L53" s="128"/>
      <c r="M53" s="128"/>
      <c r="N53" s="129"/>
      <c r="O53" s="128"/>
      <c r="P53" s="128"/>
      <c r="Q53" s="128"/>
    </row>
    <row r="54" spans="2:17" ht="18" customHeight="1" thickTop="1" x14ac:dyDescent="0.25">
      <c r="B54" s="130" t="s">
        <v>136</v>
      </c>
      <c r="E54" s="131" t="s">
        <v>137</v>
      </c>
    </row>
    <row r="55" spans="2:17" ht="21" customHeight="1" x14ac:dyDescent="0.25">
      <c r="B55" s="361" t="s">
        <v>138</v>
      </c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1"/>
    </row>
    <row r="56" spans="2:17" ht="12.6" x14ac:dyDescent="0.25"/>
    <row r="57" spans="2:17" ht="8.4" customHeight="1" x14ac:dyDescent="0.25"/>
    <row r="58" spans="2:17" ht="12.6" hidden="1" x14ac:dyDescent="0.25"/>
    <row r="59" spans="2:17" ht="12.6" hidden="1" x14ac:dyDescent="0.25"/>
    <row r="60" spans="2:17" ht="12.6" hidden="1" x14ac:dyDescent="0.25"/>
    <row r="61" spans="2:17" ht="12.6" hidden="1" x14ac:dyDescent="0.25"/>
    <row r="62" spans="2:17" ht="12.6" hidden="1" x14ac:dyDescent="0.25"/>
    <row r="63" spans="2:17" ht="12.6" hidden="1" x14ac:dyDescent="0.25"/>
    <row r="64" spans="2:17" ht="12.6" hidden="1" x14ac:dyDescent="0.25"/>
    <row r="65" spans="2:12" ht="12.6" hidden="1" x14ac:dyDescent="0.25"/>
    <row r="66" spans="2:12" ht="12.6" hidden="1" x14ac:dyDescent="0.25"/>
    <row r="67" spans="2:12" ht="12.6" hidden="1" x14ac:dyDescent="0.25"/>
    <row r="68" spans="2:12" ht="12.6" hidden="1" x14ac:dyDescent="0.25"/>
    <row r="69" spans="2:12" ht="12.6" hidden="1" x14ac:dyDescent="0.25"/>
    <row r="70" spans="2:12" ht="13.2" hidden="1" x14ac:dyDescent="0.25">
      <c r="B70" s="123"/>
      <c r="L70" s="123"/>
    </row>
  </sheetData>
  <mergeCells count="67">
    <mergeCell ref="B48:Q48"/>
    <mergeCell ref="B55:Q55"/>
    <mergeCell ref="B46:H46"/>
    <mergeCell ref="I46:J46"/>
    <mergeCell ref="K46:N46"/>
    <mergeCell ref="O46:Q46"/>
    <mergeCell ref="B47:H47"/>
    <mergeCell ref="I47:J47"/>
    <mergeCell ref="K47:N47"/>
    <mergeCell ref="O47:Q47"/>
    <mergeCell ref="B42:H42"/>
    <mergeCell ref="I42:K42"/>
    <mergeCell ref="L42:M42"/>
    <mergeCell ref="O42:Q42"/>
    <mergeCell ref="B45:H45"/>
    <mergeCell ref="I45:J45"/>
    <mergeCell ref="K45:N45"/>
    <mergeCell ref="O45:Q45"/>
    <mergeCell ref="B40:H40"/>
    <mergeCell ref="I40:K40"/>
    <mergeCell ref="L40:M40"/>
    <mergeCell ref="O40:Q40"/>
    <mergeCell ref="B41:H41"/>
    <mergeCell ref="I41:K41"/>
    <mergeCell ref="L41:M41"/>
    <mergeCell ref="O41:Q41"/>
    <mergeCell ref="B39:H39"/>
    <mergeCell ref="I39:K39"/>
    <mergeCell ref="L39:M39"/>
    <mergeCell ref="O39:Q39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P34:Q34"/>
    <mergeCell ref="M23:O2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M22:O22"/>
    <mergeCell ref="B13:E13"/>
    <mergeCell ref="H13:J13"/>
    <mergeCell ref="P13:Q13"/>
    <mergeCell ref="B1:M2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P12:Q12"/>
  </mergeCells>
  <hyperlinks>
    <hyperlink ref="P14" r:id="rId1" xr:uid="{00000000-0004-0000-0300-000000000000}"/>
  </hyperlinks>
  <pageMargins left="0.7" right="0.7" top="0.75" bottom="0.75" header="0.3" footer="0.3"/>
  <pageSetup scale="6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d566dc0c-84bb-4963-ab6e-bd6a782cdce4">Form</Group>
    <Area xmlns="d566dc0c-84bb-4963-ab6e-bd6a782cdce4">
      <Value>Local budget</Value>
    </Area>
    <Alias xmlns="d566dc0c-84bb-4963-ab6e-bd6a782cdce4" xsi:nil="true"/>
    <PublishingExpirationDate xmlns="http://schemas.microsoft.com/sharepoint/v3" xsi:nil="true"/>
    <Year xmlns="d566dc0c-84bb-4963-ab6e-bd6a782cdce4">General</Year>
    <PublishingStartDate xmlns="http://schemas.microsoft.com/sharepoint/v3" xsi:nil="true"/>
    <Number xmlns="d566dc0c-84bb-4963-ab6e-bd6a782cdce4">150-504-073-2</Number>
    <Popular xmlns="d566dc0c-84bb-4963-ab6e-bd6a782cdce4">false</Popula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AB8FD4035D74C9866672825F8AA97" ma:contentTypeVersion="9" ma:contentTypeDescription="Create a new document." ma:contentTypeScope="" ma:versionID="de60533de516a86643efcb0724313d36">
  <xsd:schema xmlns:xsd="http://www.w3.org/2001/XMLSchema" xmlns:xs="http://www.w3.org/2001/XMLSchema" xmlns:p="http://schemas.microsoft.com/office/2006/metadata/properties" xmlns:ns1="http://schemas.microsoft.com/sharepoint/v3" xmlns:ns2="d566dc0c-84bb-4963-ab6e-bd6a782cdce4" targetNamespace="http://schemas.microsoft.com/office/2006/metadata/properties" ma:root="true" ma:fieldsID="c0b991cdf3fe1011afc4500e80c64c7a" ns1:_="" ns2:_="">
    <xsd:import namespace="http://schemas.microsoft.com/sharepoint/v3"/>
    <xsd:import namespace="d566dc0c-84bb-4963-ab6e-bd6a782cdce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rea" minOccurs="0"/>
                <xsd:element ref="ns2:Group"/>
                <xsd:element ref="ns2:Number" minOccurs="0"/>
                <xsd:element ref="ns2:Year"/>
                <xsd:element ref="ns2:Popular" minOccurs="0"/>
                <xsd:element ref="ns2:Alia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6dc0c-84bb-4963-ab6e-bd6a782cdce4" elementFormDefault="qualified">
    <xsd:import namespace="http://schemas.microsoft.com/office/2006/documentManagement/types"/>
    <xsd:import namespace="http://schemas.microsoft.com/office/infopath/2007/PartnerControls"/>
    <xsd:element name="Area" ma:index="10" nillable="true" ma:displayName="Area" ma:description="Program area" ma:internalName="Area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oard of Tax Appeals (BOPTA)"/>
                    <xsd:enumeration value="Cigarette &amp; tobacco"/>
                    <xsd:enumeration value="Combined payroll"/>
                    <xsd:enumeration value="Corporation"/>
                    <xsd:enumeration value="Deferral programs"/>
                    <xsd:enumeration value="Electronic services"/>
                    <xsd:enumeration value="Enterprise zone"/>
                    <xsd:enumeration value="Estate &amp; inheritance"/>
                    <xsd:enumeration value="Food processor exemption"/>
                    <xsd:enumeration value="Industrial property"/>
                    <xsd:enumeration value="Local budget"/>
                    <xsd:enumeration value="Marijuana"/>
                    <xsd:enumeration value="Oregon emergency communications (E911)"/>
                    <xsd:enumeration value="Oregon Revenue Bulletins (ORBs)"/>
                    <xsd:enumeration value="Other Agency Accounts"/>
                    <xsd:enumeration value="Payroll withholding &amp; transit"/>
                    <xsd:enumeration value="Personal income"/>
                    <xsd:enumeration value="Petroleum load fee"/>
                    <xsd:enumeration value="Property"/>
                    <xsd:enumeration value="State lodging"/>
                    <xsd:enumeration value="Timber"/>
                    <xsd:enumeration value="Transit self-employment"/>
                    <xsd:enumeration value="Utility"/>
                  </xsd:restriction>
                </xsd:simpleType>
              </xsd:element>
            </xsd:sequence>
          </xsd:extension>
        </xsd:complexContent>
      </xsd:complexType>
    </xsd:element>
    <xsd:element name="Group" ma:index="11" ma:displayName="Group" ma:format="RadioButtons" ma:internalName="Group">
      <xsd:simpleType>
        <xsd:restriction base="dms:Choice">
          <xsd:enumeration value="Form"/>
          <xsd:enumeration value="Publication"/>
          <xsd:enumeration value="Oregon Revenue Bulletin (ORB)"/>
        </xsd:restriction>
      </xsd:simpleType>
    </xsd:element>
    <xsd:element name="Number" ma:index="12" nillable="true" ma:displayName="Number" ma:description="Form or publication number" ma:internalName="Number">
      <xsd:simpleType>
        <xsd:restriction base="dms:Text">
          <xsd:maxLength value="255"/>
        </xsd:restriction>
      </xsd:simpleType>
    </xsd:element>
    <xsd:element name="Year" ma:index="13" ma:displayName="Year" ma:description="Tax year" ma:format="RadioButtons" ma:internalName="Year">
      <xsd:simpleType>
        <xsd:restriction base="dms:Choice">
          <xsd:enumeration value="General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</xsd:restriction>
      </xsd:simpleType>
    </xsd:element>
    <xsd:element name="Popular" ma:index="15" nillable="true" ma:displayName="Popular" ma:default="0" ma:internalName="Popular">
      <xsd:simpleType>
        <xsd:restriction base="dms:Boolean"/>
      </xsd:simpleType>
    </xsd:element>
    <xsd:element name="Alias" ma:index="16" nillable="true" ma:displayName="Alias" ma:internalName="Alia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29FE8-EDA3-4CCF-979B-7259567F41CD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566dc0c-84bb-4963-ab6e-bd6a782cdce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14A72E0-32AC-4E6F-A891-373F5B997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66dc0c-84bb-4963-ab6e-bd6a782cd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D454A3-70CB-4586-AFFE-08935EFD325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2FC6B44-53EF-4DC7-98EF-410D918D15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LB1</vt:lpstr>
      <vt:lpstr>LB 20</vt:lpstr>
      <vt:lpstr>LB 31</vt:lpstr>
      <vt:lpstr>LB 50</vt:lpstr>
      <vt:lpstr>'LB 20'!Print_Area</vt:lpstr>
      <vt:lpstr>'LB 31'!Print_Area</vt:lpstr>
      <vt:lpstr>'LB1'!Print_Area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Budget — Form LB-1, Notice of Budget Hearing - Excel</dc:title>
  <dc:subject/>
  <dc:creator>Oregon Department of Revenue</dc:creator>
  <cp:keywords/>
  <dc:description/>
  <cp:lastModifiedBy>Sandi Wodarczak</cp:lastModifiedBy>
  <cp:lastPrinted>2025-05-15T00:42:23Z</cp:lastPrinted>
  <dcterms:created xsi:type="dcterms:W3CDTF">2001-05-03T22:24:50Z</dcterms:created>
  <dcterms:modified xsi:type="dcterms:W3CDTF">2025-07-04T04:38:16Z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80100.0000000000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0x010100AF803D7FFDF89E4DBF7639588269E170</vt:lpwstr>
  </property>
  <property fmtid="{D5CDD505-2E9C-101B-9397-08002B2CF9AE}" pid="7" name="_SourceUrl">
    <vt:lpwstr/>
  </property>
  <property fmtid="{D5CDD505-2E9C-101B-9397-08002B2CF9AE}" pid="8" name="DocumentLocale">
    <vt:lpwstr>en</vt:lpwstr>
  </property>
  <property fmtid="{D5CDD505-2E9C-101B-9397-08002B2CF9AE}" pid="9" name="CopyToStateLib">
    <vt:lpwstr>0</vt:lpwstr>
  </property>
  <property fmtid="{D5CDD505-2E9C-101B-9397-08002B2CF9AE}" pid="10" name="V3Comments">
    <vt:lpwstr/>
  </property>
  <property fmtid="{D5CDD505-2E9C-101B-9397-08002B2CF9AE}" pid="11" name="Metadata">
    <vt:lpwstr/>
  </property>
  <property fmtid="{D5CDD505-2E9C-101B-9397-08002B2CF9AE}" pid="12" name="RoutingRuleDescription">
    <vt:lpwstr/>
  </property>
</Properties>
</file>